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4"/>
  <workbookPr defaultThemeVersion="124226"/>
  <xr:revisionPtr revIDLastSave="0" documentId="8_{2299AAA3-2E01-41B5-AD1F-3939ED03EE69}" xr6:coauthVersionLast="36" xr6:coauthVersionMax="36" xr10:uidLastSave="{00000000-0000-0000-0000-000000000000}"/>
  <bookViews>
    <workbookView xWindow="0" yWindow="0" windowWidth="15045" windowHeight="8940" firstSheet="12" activeTab="12" xr2:uid="{00000000-000D-0000-FFFF-FFFF00000000}"/>
  </bookViews>
  <sheets>
    <sheet name="jan" sheetId="11" r:id="rId1"/>
    <sheet name="feb" sheetId="15" r:id="rId2"/>
    <sheet name="mrt" sheetId="16" r:id="rId3"/>
    <sheet name="apr" sheetId="17" r:id="rId4"/>
    <sheet name="mei" sheetId="18" r:id="rId5"/>
    <sheet name="juni" sheetId="19" r:id="rId6"/>
    <sheet name="juli" sheetId="20" r:id="rId7"/>
    <sheet name="aug" sheetId="21" r:id="rId8"/>
    <sheet name="sept" sheetId="22" r:id="rId9"/>
    <sheet name="okt" sheetId="23" r:id="rId10"/>
    <sheet name="nov" sheetId="24" r:id="rId11"/>
    <sheet name="dec" sheetId="25" r:id="rId12"/>
    <sheet name="jaaroverzicht" sheetId="26" r:id="rId13"/>
    <sheet name="jaaromzet bar" sheetId="28" r:id="rId14"/>
  </sheets>
  <definedNames>
    <definedName name="_xlnm.Print_Area" localSheetId="3">apr!$A$1:$E$53</definedName>
    <definedName name="_xlnm.Print_Area" localSheetId="7">aug!$A$1:$E$54</definedName>
    <definedName name="_xlnm.Print_Area" localSheetId="11">dec!$A$1:$E$54</definedName>
    <definedName name="_xlnm.Print_Area" localSheetId="1">feb!$A$1:$E$52</definedName>
    <definedName name="_xlnm.Print_Area" localSheetId="0">jan!$A$1:$E$55</definedName>
    <definedName name="_xlnm.Print_Area" localSheetId="6">juli!$A$1:$E$52</definedName>
    <definedName name="_xlnm.Print_Area" localSheetId="5">juni!$A$1:$E$52</definedName>
    <definedName name="_xlnm.Print_Area" localSheetId="4">mei!$A$1:$E$55</definedName>
    <definedName name="_xlnm.Print_Area" localSheetId="2">mrt!$A$1:$E$53</definedName>
    <definedName name="_xlnm.Print_Area" localSheetId="10">nov!$A$1:$E$53</definedName>
    <definedName name="_xlnm.Print_Area" localSheetId="9">okt!$A$1:$E$54</definedName>
    <definedName name="_xlnm.Print_Area" localSheetId="8">sept!$A$1:$E$52</definedName>
    <definedName name="_xlnm.Print_Area">#REF!</definedName>
  </definedNames>
  <calcPr calcId="179020"/>
</workbook>
</file>

<file path=xl/calcChain.xml><?xml version="1.0" encoding="utf-8"?>
<calcChain xmlns="http://schemas.openxmlformats.org/spreadsheetml/2006/main">
  <c r="N7" i="26" l="1"/>
  <c r="M8" i="26"/>
  <c r="N6" i="26"/>
  <c r="B8" i="26"/>
  <c r="N19" i="26"/>
  <c r="N21" i="26"/>
  <c r="B36" i="11"/>
  <c r="B4" i="11"/>
  <c r="B50" i="11"/>
  <c r="B5" i="11"/>
  <c r="B6" i="11"/>
  <c r="B10" i="15"/>
  <c r="B33" i="15"/>
  <c r="B4" i="15"/>
  <c r="B47" i="15"/>
  <c r="B5" i="15"/>
  <c r="B6" i="15"/>
  <c r="B10" i="16"/>
  <c r="B34" i="16"/>
  <c r="B4" i="16"/>
  <c r="B48" i="16"/>
  <c r="B5" i="16"/>
  <c r="B6" i="16"/>
  <c r="B10" i="17"/>
  <c r="B34" i="17"/>
  <c r="B4" i="17"/>
  <c r="B48" i="17"/>
  <c r="B5" i="17"/>
  <c r="B6" i="17"/>
  <c r="B10" i="18"/>
  <c r="B36" i="18"/>
  <c r="B4" i="18"/>
  <c r="B50" i="18"/>
  <c r="B5" i="18"/>
  <c r="B6" i="18"/>
  <c r="B10" i="19"/>
  <c r="B33" i="19"/>
  <c r="B4" i="19"/>
  <c r="B47" i="19"/>
  <c r="B5" i="19"/>
  <c r="B6" i="19"/>
  <c r="B10" i="20"/>
  <c r="B33" i="20"/>
  <c r="B4" i="20"/>
  <c r="B47" i="20"/>
  <c r="B5" i="20"/>
  <c r="B6" i="20"/>
  <c r="B10" i="21"/>
  <c r="B35" i="21"/>
  <c r="B4" i="21"/>
  <c r="B49" i="21"/>
  <c r="B5" i="21"/>
  <c r="B6" i="21"/>
  <c r="B10" i="22"/>
  <c r="B33" i="22"/>
  <c r="B4" i="22"/>
  <c r="B47" i="22"/>
  <c r="B5" i="22"/>
  <c r="B6" i="22"/>
  <c r="B10" i="23"/>
  <c r="B35" i="23"/>
  <c r="B4" i="23"/>
  <c r="B49" i="23"/>
  <c r="B5" i="23"/>
  <c r="B6" i="23"/>
  <c r="B10" i="24"/>
  <c r="B34" i="24"/>
  <c r="B4" i="24"/>
  <c r="B48" i="24"/>
  <c r="B5" i="24"/>
  <c r="B6" i="24"/>
  <c r="B10" i="25"/>
  <c r="B35" i="25"/>
  <c r="B4" i="25"/>
  <c r="B49" i="25"/>
  <c r="B5" i="25"/>
  <c r="B6" i="25"/>
  <c r="C37" i="28"/>
  <c r="E37" i="28"/>
  <c r="C36" i="28"/>
  <c r="E36" i="28"/>
  <c r="C35" i="28"/>
  <c r="E35" i="28"/>
  <c r="C34" i="28"/>
  <c r="E34" i="28"/>
  <c r="C33" i="28"/>
  <c r="E33" i="28"/>
  <c r="C32" i="28"/>
  <c r="E32" i="28"/>
  <c r="C31" i="28"/>
  <c r="E31" i="28"/>
  <c r="C30" i="28"/>
  <c r="E30" i="28"/>
  <c r="C29" i="28"/>
  <c r="E29" i="28"/>
  <c r="C28" i="28"/>
  <c r="E28" i="28"/>
  <c r="C27" i="28"/>
  <c r="E27" i="28"/>
  <c r="C26" i="28"/>
  <c r="E26" i="28"/>
  <c r="D38" i="28"/>
  <c r="D5" i="28"/>
  <c r="D22" i="28"/>
  <c r="N48" i="26"/>
  <c r="N47" i="26"/>
  <c r="N46" i="26"/>
  <c r="N45" i="26"/>
  <c r="N44" i="26"/>
  <c r="N43" i="26"/>
  <c r="N42" i="26"/>
  <c r="N41" i="26"/>
  <c r="N40" i="26"/>
  <c r="N39" i="26"/>
  <c r="N38" i="26"/>
  <c r="N36" i="26"/>
  <c r="N35" i="26"/>
  <c r="N34" i="26"/>
  <c r="N33" i="26"/>
  <c r="N32" i="26"/>
  <c r="N31" i="26"/>
  <c r="N28" i="26"/>
  <c r="N27" i="26"/>
  <c r="N26" i="26"/>
  <c r="N25" i="26"/>
  <c r="N24" i="26"/>
  <c r="N18" i="26"/>
  <c r="N17" i="26"/>
  <c r="N16" i="26"/>
  <c r="N15" i="26"/>
  <c r="N14" i="26"/>
  <c r="N13" i="26"/>
  <c r="N12" i="26"/>
  <c r="D25" i="25"/>
  <c r="B28" i="25"/>
  <c r="C21" i="28"/>
  <c r="F21" i="28"/>
  <c r="D24" i="25"/>
  <c r="D23" i="25"/>
  <c r="D22" i="25"/>
  <c r="D21" i="25"/>
  <c r="D20" i="25"/>
  <c r="D19" i="25"/>
  <c r="D18" i="25"/>
  <c r="D17" i="25"/>
  <c r="D12" i="25"/>
  <c r="D13" i="25"/>
  <c r="D14" i="25"/>
  <c r="D15" i="25"/>
  <c r="D16" i="25"/>
  <c r="D35" i="25"/>
  <c r="D25" i="23"/>
  <c r="D24" i="23"/>
  <c r="D24" i="24"/>
  <c r="B27" i="24"/>
  <c r="C20" i="28"/>
  <c r="E20" i="28"/>
  <c r="D23" i="24"/>
  <c r="D22" i="24"/>
  <c r="D21" i="24"/>
  <c r="D20" i="24"/>
  <c r="D19" i="24"/>
  <c r="D18" i="24"/>
  <c r="D17" i="24"/>
  <c r="D16" i="24"/>
  <c r="D15" i="24"/>
  <c r="D14" i="24"/>
  <c r="D13" i="24"/>
  <c r="D12" i="24"/>
  <c r="B28" i="23"/>
  <c r="C19" i="28"/>
  <c r="F19" i="28"/>
  <c r="D23" i="23"/>
  <c r="D22" i="23"/>
  <c r="D21" i="23"/>
  <c r="D20" i="23"/>
  <c r="D19" i="23"/>
  <c r="D18" i="23"/>
  <c r="D17" i="23"/>
  <c r="D16" i="23"/>
  <c r="D15" i="23"/>
  <c r="D14" i="23"/>
  <c r="D13" i="23"/>
  <c r="D12" i="23"/>
  <c r="B26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25" i="21"/>
  <c r="D24" i="21"/>
  <c r="B28" i="21"/>
  <c r="C17" i="28"/>
  <c r="E17" i="28"/>
  <c r="D23" i="21"/>
  <c r="D22" i="21"/>
  <c r="D21" i="21"/>
  <c r="D20" i="21"/>
  <c r="D19" i="21"/>
  <c r="D18" i="21"/>
  <c r="D17" i="21"/>
  <c r="D16" i="21"/>
  <c r="D15" i="21"/>
  <c r="D14" i="21"/>
  <c r="D13" i="21"/>
  <c r="D12" i="21"/>
  <c r="D35" i="21"/>
  <c r="B26" i="20"/>
  <c r="D23" i="20"/>
  <c r="D22" i="20"/>
  <c r="D21" i="20"/>
  <c r="D20" i="20"/>
  <c r="D19" i="20"/>
  <c r="D18" i="20"/>
  <c r="D17" i="20"/>
  <c r="D16" i="20"/>
  <c r="D15" i="20"/>
  <c r="D14" i="20"/>
  <c r="D12" i="20"/>
  <c r="D13" i="20"/>
  <c r="D33" i="20"/>
  <c r="B26" i="19"/>
  <c r="C15" i="28"/>
  <c r="E15" i="28"/>
  <c r="D23" i="19"/>
  <c r="D22" i="19"/>
  <c r="D21" i="19"/>
  <c r="D20" i="19"/>
  <c r="D19" i="19"/>
  <c r="D18" i="19"/>
  <c r="D17" i="19"/>
  <c r="D16" i="19"/>
  <c r="D15" i="19"/>
  <c r="D14" i="19"/>
  <c r="D13" i="19"/>
  <c r="D12" i="19"/>
  <c r="D26" i="18"/>
  <c r="D25" i="18"/>
  <c r="B29" i="18"/>
  <c r="C14" i="28"/>
  <c r="E14" i="2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36" i="18"/>
  <c r="B27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24" i="16"/>
  <c r="B29" i="11"/>
  <c r="B26" i="15"/>
  <c r="C11" i="28"/>
  <c r="F11" i="28"/>
  <c r="B27" i="16"/>
  <c r="C12" i="28"/>
  <c r="E12" i="28"/>
  <c r="D12" i="16"/>
  <c r="D13" i="16"/>
  <c r="D14" i="16"/>
  <c r="D15" i="16"/>
  <c r="D16" i="16"/>
  <c r="D17" i="16"/>
  <c r="D18" i="16"/>
  <c r="D19" i="16"/>
  <c r="D20" i="16"/>
  <c r="D21" i="16"/>
  <c r="D22" i="16"/>
  <c r="D23" i="16"/>
  <c r="D34" i="16"/>
  <c r="D23" i="15"/>
  <c r="D22" i="15"/>
  <c r="D21" i="15"/>
  <c r="D20" i="15"/>
  <c r="D19" i="15"/>
  <c r="D18" i="15"/>
  <c r="D17" i="15"/>
  <c r="D16" i="15"/>
  <c r="D15" i="15"/>
  <c r="D14" i="15"/>
  <c r="D13" i="15"/>
  <c r="D12" i="15"/>
  <c r="D33" i="15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36" i="11"/>
  <c r="D4" i="28"/>
  <c r="D6" i="28"/>
  <c r="C10" i="28"/>
  <c r="F10" i="28"/>
  <c r="D34" i="17"/>
  <c r="D33" i="19"/>
  <c r="E11" i="28"/>
  <c r="C13" i="28"/>
  <c r="F13" i="28"/>
  <c r="C16" i="28"/>
  <c r="E16" i="28"/>
  <c r="D34" i="24"/>
  <c r="D35" i="23"/>
  <c r="D33" i="22"/>
  <c r="C18" i="28"/>
  <c r="F18" i="28"/>
  <c r="F15" i="28"/>
  <c r="F14" i="28"/>
  <c r="F20" i="28"/>
  <c r="J8" i="26"/>
  <c r="F8" i="26"/>
  <c r="G8" i="26"/>
  <c r="H8" i="26"/>
  <c r="C8" i="26"/>
  <c r="K8" i="26"/>
  <c r="I8" i="26"/>
  <c r="E21" i="28"/>
  <c r="E13" i="28"/>
  <c r="E18" i="28"/>
  <c r="F16" i="28"/>
  <c r="N11" i="26"/>
  <c r="E8" i="26"/>
  <c r="D8" i="26"/>
  <c r="L8" i="26"/>
  <c r="C38" i="28"/>
  <c r="E38" i="28"/>
  <c r="F12" i="28"/>
  <c r="E19" i="28"/>
  <c r="E10" i="28"/>
  <c r="C22" i="28"/>
  <c r="F17" i="28"/>
  <c r="C5" i="28"/>
  <c r="E5" i="28"/>
  <c r="N8" i="26"/>
  <c r="C4" i="28"/>
  <c r="E22" i="28"/>
  <c r="F22" i="28"/>
  <c r="C6" i="28"/>
  <c r="E6" i="28"/>
  <c r="E4" i="28"/>
</calcChain>
</file>

<file path=xl/sharedStrings.xml><?xml version="1.0" encoding="utf-8"?>
<sst xmlns="http://schemas.openxmlformats.org/spreadsheetml/2006/main" count="702" uniqueCount="397">
  <si>
    <t>Kluisbeheer in en uit januari</t>
  </si>
  <si>
    <t>Overzicht kluisbewegingen 2016</t>
  </si>
  <si>
    <t>Opmerkingen</t>
  </si>
  <si>
    <t>Opmerking:</t>
  </si>
  <si>
    <t>Totaal in</t>
  </si>
  <si>
    <t>De Works-functies in deze sjabloon werken alleen correct</t>
  </si>
  <si>
    <t>Totaal uit</t>
  </si>
  <si>
    <t>als de rood omrande cellen informatie bevatten.</t>
  </si>
  <si>
    <t>In kluis</t>
  </si>
  <si>
    <t>Inkomsten</t>
  </si>
  <si>
    <t xml:space="preserve">Omzet </t>
  </si>
  <si>
    <t>volgens z bon</t>
  </si>
  <si>
    <t>kasverschillen</t>
  </si>
  <si>
    <t>In kluis start</t>
  </si>
  <si>
    <t>zaterdag 2 januari</t>
  </si>
  <si>
    <t>donderdag 7 januari</t>
  </si>
  <si>
    <t>vrijdag 8 januari</t>
  </si>
  <si>
    <t>zaterdag 9 januari</t>
  </si>
  <si>
    <t>nieuwjaarsborrel met LHBT</t>
  </si>
  <si>
    <t>donderdag 14 januari</t>
  </si>
  <si>
    <t>vrijdag 15 januari</t>
  </si>
  <si>
    <t>zaterdag 16 januari</t>
  </si>
  <si>
    <t>dinsdag 19 januari</t>
  </si>
  <si>
    <t>donderdag 21 januari</t>
  </si>
  <si>
    <t>vrijdag 22 januari</t>
  </si>
  <si>
    <t>zaterdag 23 januari</t>
  </si>
  <si>
    <t>donderdag 28 januari</t>
  </si>
  <si>
    <t>vrijdag 29 januari</t>
  </si>
  <si>
    <t>zaterdag 30 januari</t>
  </si>
  <si>
    <t>Totaal baromzet</t>
  </si>
  <si>
    <t>Overige inkomsten</t>
  </si>
  <si>
    <t>opgenomen van bank 8-1</t>
  </si>
  <si>
    <t>papier</t>
  </si>
  <si>
    <t>munten</t>
  </si>
  <si>
    <t>Totale inkomsten</t>
  </si>
  <si>
    <t>Uitgaven</t>
  </si>
  <si>
    <t>Declaraties/stortingen</t>
  </si>
  <si>
    <t>Blokker (batterijen rookmelders)</t>
  </si>
  <si>
    <t>afgestort naar bank 8-1</t>
  </si>
  <si>
    <t>afgestort naar bank 15-1</t>
  </si>
  <si>
    <t>afgestort naar bank 20-1</t>
  </si>
  <si>
    <t>Totaal</t>
  </si>
  <si>
    <t>Kluisbeheer in en uit februari</t>
  </si>
  <si>
    <t xml:space="preserve"> Totaal in</t>
  </si>
  <si>
    <t xml:space="preserve"> Totaal uit</t>
  </si>
  <si>
    <t>donderdag 4 februari 2106</t>
  </si>
  <si>
    <t>vrijdag 5 februari 2016</t>
  </si>
  <si>
    <t>zaterdag 6 februari 2016</t>
  </si>
  <si>
    <t>donderdag 11 februari 2016</t>
  </si>
  <si>
    <t>vrijdag 12 februari 2016</t>
  </si>
  <si>
    <t>zaterdag 13 februari 2016</t>
  </si>
  <si>
    <t>donderdag 18 februari 2016</t>
  </si>
  <si>
    <t>vrijdag 19 februari 2016</t>
  </si>
  <si>
    <t>zaterdag 20 februari 2016</t>
  </si>
  <si>
    <t>donderdag 25 februari 2016</t>
  </si>
  <si>
    <t>vrijdag 26 februari 2016</t>
  </si>
  <si>
    <t>Zaterdag 28 februari</t>
  </si>
  <si>
    <t xml:space="preserve">gokkast </t>
  </si>
  <si>
    <t>opname bank wisselgeld</t>
  </si>
  <si>
    <t>5.806,35 meer</t>
  </si>
  <si>
    <t>afstoring bank 2-2</t>
  </si>
  <si>
    <t>afstoring bank 9-2</t>
  </si>
  <si>
    <t>afstoring bank 15-2</t>
  </si>
  <si>
    <t>Kluisbeheer in en uit maart</t>
  </si>
  <si>
    <t>Omzet</t>
  </si>
  <si>
    <t>donderdag 3 maart</t>
  </si>
  <si>
    <t>zaterdag 5 maart</t>
  </si>
  <si>
    <t>donderdag 10 maart</t>
  </si>
  <si>
    <t>vrijdag 11 maart</t>
  </si>
  <si>
    <t>zaterdag 12 maart</t>
  </si>
  <si>
    <t>donderdag 17 maart</t>
  </si>
  <si>
    <t>vrijdag 18 maart</t>
  </si>
  <si>
    <t>donderdag 24  maart</t>
  </si>
  <si>
    <t>vrijdag 25 maart</t>
  </si>
  <si>
    <t>zaterdag 26 maart</t>
  </si>
  <si>
    <t>donderdag 31  maart</t>
  </si>
  <si>
    <t xml:space="preserve">2 euro teveel aangeslagen </t>
  </si>
  <si>
    <t>gokkast</t>
  </si>
  <si>
    <t>storting bank 4-3</t>
  </si>
  <si>
    <t>storing bank 8-3</t>
  </si>
  <si>
    <t>storing bank 29-3</t>
  </si>
  <si>
    <t>Kluisbeheer in en uit april</t>
  </si>
  <si>
    <t>vrijdag 1 april</t>
  </si>
  <si>
    <t>zaterdag 2 april</t>
  </si>
  <si>
    <t>donderdag 7 april</t>
  </si>
  <si>
    <t>vrijdag 8 april</t>
  </si>
  <si>
    <t>zaterdag 9 april</t>
  </si>
  <si>
    <t>donderdag 14 april</t>
  </si>
  <si>
    <t>vrijdag 15 april</t>
  </si>
  <si>
    <t>zaterdag 16 april</t>
  </si>
  <si>
    <t>donderdag 21 april</t>
  </si>
  <si>
    <t>vrijdag 22 april</t>
  </si>
  <si>
    <t>zaterdag 23 april</t>
  </si>
  <si>
    <t>dinsdag 26 april</t>
  </si>
  <si>
    <t>woensdag 27 april</t>
  </si>
  <si>
    <t>donderdag 28 april</t>
  </si>
  <si>
    <t>vrijdag 29 april</t>
  </si>
  <si>
    <t>opname bank wisselgeld 2 bonnen</t>
  </si>
  <si>
    <t>opname bank wisselgeld 8-4, 29-4</t>
  </si>
  <si>
    <t>afstorting bank 1-4</t>
  </si>
  <si>
    <t>afstoring bank 5-4</t>
  </si>
  <si>
    <t>afsorting bank 8-4</t>
  </si>
  <si>
    <t>afstoring bank 18-4</t>
  </si>
  <si>
    <t>afstoring bank 29-4</t>
  </si>
  <si>
    <t>declaratie Elektroniek 27-4</t>
  </si>
  <si>
    <t>Kluisbeheer in en uit mei</t>
  </si>
  <si>
    <t>zaterdag 30 april</t>
  </si>
  <si>
    <t>sigaretten wel verkocht, niet aangelsagen</t>
  </si>
  <si>
    <t>donderdag 5 mei</t>
  </si>
  <si>
    <t>vrijdag 6 mei</t>
  </si>
  <si>
    <t>zaterdag 7 mei</t>
  </si>
  <si>
    <t>zie tellijst, is verrekend met Jurry (inkoop)</t>
  </si>
  <si>
    <t>donderdag 12 mei</t>
  </si>
  <si>
    <t>vrijdag 13 mei</t>
  </si>
  <si>
    <t>zaterdag 14 mei</t>
  </si>
  <si>
    <t>gesloten</t>
  </si>
  <si>
    <t>donderdag 19 mei</t>
  </si>
  <si>
    <t>vrijdag 20 mei</t>
  </si>
  <si>
    <t>zaterdag 21 mei</t>
  </si>
  <si>
    <t>donderdag 26 mei</t>
  </si>
  <si>
    <t>vrijdag 27 mei</t>
  </si>
  <si>
    <t>zaterdag 28 mei</t>
  </si>
  <si>
    <t>afgestort naar bank 19-5</t>
  </si>
  <si>
    <t>Kluisbeheer in en uit juni</t>
  </si>
  <si>
    <t>donderdag 2 juni</t>
  </si>
  <si>
    <t>zaterdag 4 juni</t>
  </si>
  <si>
    <t>geen idee</t>
  </si>
  <si>
    <t>woensdag 8 juni</t>
  </si>
  <si>
    <t>donderdag 9 juni</t>
  </si>
  <si>
    <t>zaterdag 11 juni</t>
  </si>
  <si>
    <t>donderdag 16 juni</t>
  </si>
  <si>
    <t>zaterdag 18 juni</t>
  </si>
  <si>
    <t>donderdag 23 juni</t>
  </si>
  <si>
    <t>zaterdag 25 juni</t>
  </si>
  <si>
    <t>donderdag 30 juni</t>
  </si>
  <si>
    <t>declaratie Stefano, kosten alv</t>
  </si>
  <si>
    <t>declaratie Jurry inkoop sligro</t>
  </si>
  <si>
    <t>afgestort naar bank 24-6</t>
  </si>
  <si>
    <t>Kluisbeheer in en uit juli</t>
  </si>
  <si>
    <t>zaterdag 2 juli</t>
  </si>
  <si>
    <t>donderdag 7 juli</t>
  </si>
  <si>
    <t>2xr.wodka red bull en 2 x sambuca waren niet aangeslgen</t>
  </si>
  <si>
    <t>zaterdag 9 juli</t>
  </si>
  <si>
    <t>2x wijn verkeerd aangeslagen</t>
  </si>
  <si>
    <t>donderdag 14 juli</t>
  </si>
  <si>
    <t>zaterdag 16 juli</t>
  </si>
  <si>
    <t>donderdag 21 juli</t>
  </si>
  <si>
    <t>zaterdag 23 juli</t>
  </si>
  <si>
    <t>donderdag 28 juli</t>
  </si>
  <si>
    <t>zaterdag 30 juli</t>
  </si>
  <si>
    <t>afgestort op bank 5-7</t>
  </si>
  <si>
    <t>bon Aldi 20-7, aanschaf ordners</t>
  </si>
  <si>
    <t>afgestort op bank 19-7</t>
  </si>
  <si>
    <t>Kluisbeheer in en uit augustus</t>
  </si>
  <si>
    <t>donderdag 4 augustus</t>
  </si>
  <si>
    <t>zaterdag 6 augustus</t>
  </si>
  <si>
    <t>donderdag 11 augustus</t>
  </si>
  <si>
    <t>zaterdag 13 augustus</t>
  </si>
  <si>
    <t>donderdag 18 augustus</t>
  </si>
  <si>
    <t>zaterdag 20 augustus</t>
  </si>
  <si>
    <t>dinsdag 23 augsutsu</t>
  </si>
  <si>
    <t>donderdag 25augustus</t>
  </si>
  <si>
    <t>zaterdag 27 augustus</t>
  </si>
  <si>
    <t>opgenomen van bank muntgeld</t>
  </si>
  <si>
    <t>afgestort naar bank 5-8</t>
  </si>
  <si>
    <t>bon primera (portokosten KvK) 2x</t>
  </si>
  <si>
    <t>afgestort naar bank 9-8</t>
  </si>
  <si>
    <t>afgestort naar bank 31-8</t>
  </si>
  <si>
    <t>Kluisbeheer in en uit september</t>
  </si>
  <si>
    <t>donderdag 1 september</t>
  </si>
  <si>
    <t>zaterdag 3 september</t>
  </si>
  <si>
    <t>donderdag 8 september</t>
  </si>
  <si>
    <t>zaterdag 10 september</t>
  </si>
  <si>
    <t>donderdag 15 september</t>
  </si>
  <si>
    <t>zaterdag 17 september</t>
  </si>
  <si>
    <t>15,-- fooi</t>
  </si>
  <si>
    <t>donderdag 22 september</t>
  </si>
  <si>
    <t>3,- = eigengebruik</t>
  </si>
  <si>
    <t>zaterdag 24 september</t>
  </si>
  <si>
    <t>donderdag 29 september</t>
  </si>
  <si>
    <t>bestelde €5,- biljetten</t>
  </si>
  <si>
    <t>opgenomen 30-9 muntrollen+kosten</t>
  </si>
  <si>
    <t>afgestort naar bank 13-9</t>
  </si>
  <si>
    <t>combinatiebonnen 17-9</t>
  </si>
  <si>
    <t>afgestort naar bank 30-9</t>
  </si>
  <si>
    <t>Kluisbeheer in en uit oktober</t>
  </si>
  <si>
    <t>zaterdag 1 oktober</t>
  </si>
  <si>
    <t>donderdag 6 oktober</t>
  </si>
  <si>
    <t>zaterdag 8 oktober</t>
  </si>
  <si>
    <t>donderdag 13 oktober</t>
  </si>
  <si>
    <t>niet open geweest</t>
  </si>
  <si>
    <t xml:space="preserve">zaterdag 15 oktober </t>
  </si>
  <si>
    <t>donderdag 20 okotber</t>
  </si>
  <si>
    <t>zaterdag 22 oktober</t>
  </si>
  <si>
    <t>donderdag 27 oktober</t>
  </si>
  <si>
    <t>zaterdag 29 oktober</t>
  </si>
  <si>
    <t>giften feest 14-10</t>
  </si>
  <si>
    <t>opname muntrollen 28-10</t>
  </si>
  <si>
    <t>Uitbateling Elektroniek</t>
  </si>
  <si>
    <t>bon Jumbo 1-10</t>
  </si>
  <si>
    <t>afgestort naar bank 28-10</t>
  </si>
  <si>
    <t>bonnetje Biertaxi 29-10</t>
  </si>
  <si>
    <t>Kluisbeheer in en uit november</t>
  </si>
  <si>
    <t>donderdag 3 november</t>
  </si>
  <si>
    <t>zaterdag 5 november</t>
  </si>
  <si>
    <t>donderdag 10 november</t>
  </si>
  <si>
    <t>zaterdag 12 november</t>
  </si>
  <si>
    <t>donderdag 17 november</t>
  </si>
  <si>
    <t>niet  open geweest</t>
  </si>
  <si>
    <t>zaterdag 19 november</t>
  </si>
  <si>
    <t>donderdag 24 november</t>
  </si>
  <si>
    <t>zaterdag 26 november</t>
  </si>
  <si>
    <t>afgestort naar bank 2-11</t>
  </si>
  <si>
    <t>bonnen sligro+ AH 3-11</t>
  </si>
  <si>
    <t>bon  AH 6-11</t>
  </si>
  <si>
    <t>diverse bonnen wk 46/47</t>
  </si>
  <si>
    <t>afgestort naar bank 11-11</t>
  </si>
  <si>
    <t>Kluisbeheer in en uit december</t>
  </si>
  <si>
    <t xml:space="preserve">donderdag 1 december </t>
  </si>
  <si>
    <t>zaterdag 3 december</t>
  </si>
  <si>
    <t>donderdag 8 december</t>
  </si>
  <si>
    <t>zaterdag 10 december</t>
  </si>
  <si>
    <t>donderdag 15 december</t>
  </si>
  <si>
    <t>vrijdag 16 december</t>
  </si>
  <si>
    <t>zaterdag 17 december</t>
  </si>
  <si>
    <t>donderdag 22 december</t>
  </si>
  <si>
    <t>zaterdag 24 december</t>
  </si>
  <si>
    <t>donderdag 29 december</t>
  </si>
  <si>
    <t>zaterdag 31 december</t>
  </si>
  <si>
    <t>opname van bank 16-12</t>
  </si>
  <si>
    <t>opname van bank 21-12 + 23-12</t>
  </si>
  <si>
    <t>diverse bonnen 3-12</t>
  </si>
  <si>
    <t>bonnen AH + Jumbo 15-12</t>
  </si>
  <si>
    <t>bonnenHema + Jumbo</t>
  </si>
  <si>
    <t>bn Action 21-12</t>
  </si>
  <si>
    <t>bon Jumbo 24-12</t>
  </si>
  <si>
    <t>afstorten naar bank 14-12zie afschrift)</t>
  </si>
  <si>
    <t>afstorten naar bank 21-12</t>
  </si>
  <si>
    <t>Jaaroverzicht in- en uitgaven 2017</t>
  </si>
  <si>
    <t> Overzicht 2017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</si>
  <si>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</si>
  <si>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</si>
  <si>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</si>
  <si>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</si>
  <si>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</si>
  <si>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</si>
  <si>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</si>
  <si>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</si>
  <si>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</si>
  <si>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</si>
  <si>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</si>
  <si>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</si>
  <si>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Jaar-
totaal</t>
  </si>
  <si>
    <t xml:space="preserve"> Totaal inkomsten</t>
  </si>
  <si>
    <t xml:space="preserve"> Totaal uitgaven</t>
  </si>
  <si>
    <t xml:space="preserve"> Totaal plus of min</t>
  </si>
  <si>
    <t xml:space="preserve"> Inkomsten</t>
  </si>
  <si>
    <t>van eigen andere rekening</t>
  </si>
  <si>
    <t>4000,00</t>
  </si>
  <si>
    <t>300,00</t>
  </si>
  <si>
    <t>2000,00</t>
  </si>
  <si>
    <t>Subsidies</t>
  </si>
  <si>
    <t>248,25</t>
  </si>
  <si>
    <t>508,00</t>
  </si>
  <si>
    <t>Contributies coc</t>
  </si>
  <si>
    <t>1085,66</t>
  </si>
  <si>
    <t>81,00</t>
  </si>
  <si>
    <t>38,25</t>
  </si>
  <si>
    <t>teruggave bertie steur</t>
  </si>
  <si>
    <t>250,00</t>
  </si>
  <si>
    <t>inkomsten entree feest coc</t>
  </si>
  <si>
    <t>1290,00</t>
  </si>
  <si>
    <t>Teruggave delta nuts</t>
  </si>
  <si>
    <t>756,98</t>
  </si>
  <si>
    <t>Donatie school ivm voorlichting</t>
  </si>
  <si>
    <t>180,00</t>
  </si>
  <si>
    <t>390,00</t>
  </si>
  <si>
    <t>Grote club actie</t>
  </si>
  <si>
    <t>8,80</t>
  </si>
  <si>
    <t>39,60</t>
  </si>
  <si>
    <t>35,20</t>
  </si>
  <si>
    <t>Donatie</t>
  </si>
  <si>
    <t>1000,00</t>
  </si>
  <si>
    <t>191,92</t>
  </si>
  <si>
    <t>247,44</t>
  </si>
  <si>
    <t>150,00</t>
  </si>
  <si>
    <t>102,00</t>
  </si>
  <si>
    <t>restitutie abbonnementgelden</t>
  </si>
  <si>
    <t>23,00</t>
  </si>
  <si>
    <t xml:space="preserve">Vriendenloterij </t>
  </si>
  <si>
    <t>25,51</t>
  </si>
  <si>
    <t>19,50</t>
  </si>
  <si>
    <t>26,00</t>
  </si>
  <si>
    <t xml:space="preserve"> Maandelijkse lasten</t>
  </si>
  <si>
    <t>Huur</t>
  </si>
  <si>
    <t>Delta nuts</t>
  </si>
  <si>
    <t>183,50</t>
  </si>
  <si>
    <t>1027,51</t>
  </si>
  <si>
    <t>326,28</t>
  </si>
  <si>
    <t>114,00</t>
  </si>
  <si>
    <t>62,00</t>
  </si>
  <si>
    <t>Schoonmaak</t>
  </si>
  <si>
    <t>500,00</t>
  </si>
  <si>
    <t>Marell muziekabonnement</t>
  </si>
  <si>
    <t>Online breedband</t>
  </si>
  <si>
    <t>29,95</t>
  </si>
  <si>
    <t>55,00</t>
  </si>
  <si>
    <t>27,50</t>
  </si>
  <si>
    <t>31,57</t>
  </si>
  <si>
    <t>31,00</t>
  </si>
  <si>
    <t xml:space="preserve"> Jaarlijkse lasten</t>
  </si>
  <si>
    <t xml:space="preserve">Gemeentelijke belastingen </t>
  </si>
  <si>
    <t>42,50</t>
  </si>
  <si>
    <t>42,12</t>
  </si>
  <si>
    <t>42,13</t>
  </si>
  <si>
    <t xml:space="preserve">WA verzekeringen </t>
  </si>
  <si>
    <t>497,76</t>
  </si>
  <si>
    <t xml:space="preserve">Sena/Buma </t>
  </si>
  <si>
    <t xml:space="preserve">Abonnement zij aan zij </t>
  </si>
  <si>
    <t>PC Extreme webhosting</t>
  </si>
  <si>
    <t>24,08</t>
  </si>
  <si>
    <t>28,31</t>
  </si>
  <si>
    <t>Waterschap</t>
  </si>
  <si>
    <t>57,61</t>
  </si>
  <si>
    <t xml:space="preserve"> Variabele uitgaven</t>
  </si>
  <si>
    <t>Inkoop</t>
  </si>
  <si>
    <t>Heineken</t>
  </si>
  <si>
    <t>3,00</t>
  </si>
  <si>
    <t>Aansch./verv./repar. inventaris</t>
  </si>
  <si>
    <t>226,64</t>
  </si>
  <si>
    <t>40,00</t>
  </si>
  <si>
    <t>8,35</t>
  </si>
  <si>
    <t>1,56</t>
  </si>
  <si>
    <t>154,31</t>
  </si>
  <si>
    <t>betalingsregeling</t>
  </si>
  <si>
    <t>103,63</t>
  </si>
  <si>
    <t>20,00</t>
  </si>
  <si>
    <t>Reiskosten</t>
  </si>
  <si>
    <t>134,30</t>
  </si>
  <si>
    <t>11,00</t>
  </si>
  <si>
    <t>Kosten voorlichting</t>
  </si>
  <si>
    <t>Bestuurskosten</t>
  </si>
  <si>
    <t>155,05</t>
  </si>
  <si>
    <t>89,70</t>
  </si>
  <si>
    <t>Rente en kosten bank</t>
  </si>
  <si>
    <t>12,36</t>
  </si>
  <si>
    <t>15,89</t>
  </si>
  <si>
    <t>22,80</t>
  </si>
  <si>
    <t>9,00</t>
  </si>
  <si>
    <t>15,90</t>
  </si>
  <si>
    <t>16,30</t>
  </si>
  <si>
    <t>12,50</t>
  </si>
  <si>
    <t>17,57</t>
  </si>
  <si>
    <t>17,55</t>
  </si>
  <si>
    <t>Deelnamekosten songfestival</t>
  </si>
  <si>
    <t>Bestuursbijdrage vrijwilligersuitje</t>
  </si>
  <si>
    <t>Kosten wisselgeld</t>
  </si>
  <si>
    <t>kosten Voogd en Voogd</t>
  </si>
  <si>
    <t>123,19</t>
  </si>
  <si>
    <t>Conscribo</t>
  </si>
  <si>
    <t>129,95</t>
  </si>
  <si>
    <t>Notariskosten</t>
  </si>
  <si>
    <t>global collect</t>
  </si>
  <si>
    <t>59,90</t>
  </si>
  <si>
    <t>t tag opladen</t>
  </si>
  <si>
    <t>120,00</t>
  </si>
  <si>
    <t>naar eigen rekening</t>
  </si>
  <si>
    <t>kosten coc feest bonnie st clair</t>
  </si>
  <si>
    <t>1484,00</t>
  </si>
  <si>
    <t>kosten coc feest bertie steur</t>
  </si>
  <si>
    <t>848,00</t>
  </si>
  <si>
    <t>opname contant</t>
  </si>
  <si>
    <t>kosten feest de spot</t>
  </si>
  <si>
    <t>369,00</t>
  </si>
  <si>
    <t>naar rekening voorlichting</t>
  </si>
  <si>
    <t>Jaaromzetgegevens Bar 2015</t>
  </si>
  <si>
    <t>Jaaroverzicht Bar 2015 ten opzichte van 2014</t>
  </si>
  <si>
    <t>Meer/Minder</t>
  </si>
  <si>
    <t xml:space="preserve"> Totale inkomsten</t>
  </si>
  <si>
    <t xml:space="preserve"> Totale uitgaven</t>
  </si>
  <si>
    <t xml:space="preserve"> Inkomsten min uitgaven</t>
  </si>
  <si>
    <t>Omzet 2015</t>
  </si>
  <si>
    <t>Omzet 2014</t>
  </si>
  <si>
    <t xml:space="preserve">   Salaris 1</t>
  </si>
  <si>
    <t>januari</t>
  </si>
  <si>
    <t>februari</t>
  </si>
  <si>
    <t>maart</t>
  </si>
  <si>
    <t>april</t>
  </si>
  <si>
    <t>mei</t>
  </si>
  <si>
    <t>juni</t>
  </si>
  <si>
    <t>,</t>
  </si>
  <si>
    <t>juli</t>
  </si>
  <si>
    <t>augustus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</si>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</sst>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&quot;€&quot;\ * #,##0.00_ ;_ &quot;€&quot;\ * \-#,##0.00_ ;_ &quot;€&quot;\ * &quot;-&quot;??_ ;_ @_ "/>
    <numFmt numFmtId="164" formatCode="&quot;$&quot;#,##0_);\(&quot;$&quot;#,##0\)"/>
    <numFmt numFmtId="165" formatCode="&quot;$&quot;#,##0.00_);\(&quot;$&quot;#,##0.00\)"/>
    <numFmt numFmtId="166" formatCode="&quot;€&quot;\ #,##0.00_-;[Red]&quot;€&quot;\ #,##0.00\-"/>
    <numFmt numFmtId="167" formatCode="mmmm"/>
    <numFmt numFmtId="168" formatCode="&quot;€&quot;#,##0.00_);\(&quot;€&quot;#,##0.00\)"/>
    <numFmt numFmtId="169" formatCode="&quot;€&quot;\ #,##0.00"/>
    <numFmt numFmtId="170" formatCode="&quot;€&quot;\ #,##0.00_-"/>
    <numFmt numFmtId="171" formatCode="[$-F800]dddd\,\ mmmm\ dd\,\ yyyy"/>
    <numFmt numFmtId="172" formatCode="&quot;€&quot;#,##0_);\(&quot;€&quot;#,##0\)"/>
    <numFmt numFmtId="173" formatCode="&quot;$&quot;#,##0.00"/>
    <numFmt numFmtId="174" formatCode="_([$€-2]\ * #,##0.00_);_([$€-2]\ * \(#,##0.00\);_([$€-2]\ * &quot;-&quot;??_);_(@_)"/>
  </numFmts>
  <fonts count="27">
    <font>
      <sz val="10"/>
      <name val="Arial"/>
    </font>
    <font>
      <sz val="10"/>
      <name val="Times New Roman"/>
      <family val="1"/>
    </font>
    <font>
      <sz val="8"/>
      <name val="Century Gothic"/>
      <family val="2"/>
    </font>
    <font>
      <sz val="9"/>
      <name val="Tahoma"/>
      <family val="2"/>
    </font>
    <font>
      <sz val="9"/>
      <name val="Times New Roman"/>
      <family val="1"/>
    </font>
    <font>
      <sz val="9"/>
      <name val="Tempus Sans ITC"/>
      <family val="5"/>
    </font>
    <font>
      <i/>
      <sz val="9"/>
      <color indexed="10"/>
      <name val="Tahoma"/>
      <family val="2"/>
    </font>
    <font>
      <sz val="24"/>
      <color indexed="9"/>
      <name val="Tempus Sans ITC"/>
      <family val="5"/>
    </font>
    <font>
      <sz val="9"/>
      <color indexed="9"/>
      <name val="Tempus Sans ITC"/>
      <family val="5"/>
    </font>
    <font>
      <b/>
      <sz val="9"/>
      <name val="Tempus Sans ITC"/>
      <family val="5"/>
    </font>
    <font>
      <b/>
      <sz val="10"/>
      <color indexed="17"/>
      <name val="Times New Roman"/>
      <family val="1"/>
    </font>
    <font>
      <b/>
      <sz val="10"/>
      <color indexed="9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11"/>
      <color indexed="17"/>
      <name val="Times New Roman"/>
      <family val="1"/>
    </font>
    <font>
      <sz val="24"/>
      <name val="Times New Roman"/>
      <family val="1"/>
    </font>
    <font>
      <sz val="9"/>
      <color indexed="9"/>
      <name val="Times New Roman"/>
      <family val="1"/>
    </font>
    <font>
      <b/>
      <sz val="10"/>
      <color indexed="17"/>
      <name val="Tempus Sans ITC"/>
      <family val="5"/>
    </font>
    <font>
      <sz val="8"/>
      <color indexed="9"/>
      <name val="Century Gothic"/>
      <family val="2"/>
    </font>
    <font>
      <b/>
      <sz val="9"/>
      <color indexed="9"/>
      <name val="Tahoma"/>
      <family val="2"/>
    </font>
    <font>
      <sz val="10"/>
      <name val="Arial"/>
    </font>
    <font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17"/>
      </patternFill>
    </fill>
    <fill>
      <patternFill patternType="gray125">
        <fgColor indexed="11"/>
        <bgColor indexed="9"/>
      </patternFill>
    </fill>
    <fill>
      <patternFill patternType="solid">
        <fgColor indexed="9"/>
        <bgColor indexed="17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22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2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5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165" fontId="3" fillId="0" borderId="0" xfId="0" applyNumberFormat="1" applyFont="1" applyAlignment="1" applyProtection="1">
      <alignment horizontal="right"/>
      <protection locked="0"/>
    </xf>
    <xf numFmtId="165" fontId="5" fillId="0" borderId="0" xfId="0" applyNumberFormat="1" applyFont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0" fontId="8" fillId="2" borderId="1" xfId="0" applyFont="1" applyFill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Continuous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165" fontId="11" fillId="2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0" xfId="0" applyFont="1" applyBorder="1" applyProtection="1">
      <protection locked="0"/>
    </xf>
    <xf numFmtId="165" fontId="13" fillId="2" borderId="11" xfId="0" applyNumberFormat="1" applyFont="1" applyFill="1" applyBorder="1" applyAlignment="1" applyProtection="1">
      <alignment horizontal="center"/>
      <protection locked="0"/>
    </xf>
    <xf numFmtId="0" fontId="13" fillId="2" borderId="11" xfId="0" applyFont="1" applyFill="1" applyBorder="1" applyAlignment="1" applyProtection="1">
      <alignment horizontal="center"/>
      <protection locked="0"/>
    </xf>
    <xf numFmtId="0" fontId="13" fillId="2" borderId="12" xfId="0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0" fontId="13" fillId="2" borderId="14" xfId="0" applyFont="1" applyFill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left"/>
      <protection locked="0"/>
    </xf>
    <xf numFmtId="0" fontId="13" fillId="2" borderId="1" xfId="0" applyFont="1" applyFill="1" applyBorder="1" applyProtection="1">
      <protection locked="0"/>
    </xf>
    <xf numFmtId="0" fontId="12" fillId="0" borderId="16" xfId="0" applyFont="1" applyBorder="1" applyProtection="1">
      <protection locked="0"/>
    </xf>
    <xf numFmtId="0" fontId="14" fillId="0" borderId="4" xfId="0" applyFont="1" applyBorder="1" applyAlignment="1" applyProtection="1">
      <alignment horizontal="centerContinuous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165" fontId="7" fillId="0" borderId="0" xfId="0" applyNumberFormat="1" applyFont="1" applyAlignment="1" applyProtection="1">
      <alignment horizontal="centerContinuous" vertical="center"/>
      <protection locked="0"/>
    </xf>
    <xf numFmtId="167" fontId="7" fillId="0" borderId="0" xfId="0" applyNumberFormat="1" applyFont="1" applyAlignment="1" applyProtection="1">
      <alignment horizontal="centerContinuous" vertical="center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15" fillId="0" borderId="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16" fillId="0" borderId="0" xfId="0" applyFont="1" applyAlignment="1" applyProtection="1">
      <alignment horizontal="left" vertical="center"/>
      <protection locked="0"/>
    </xf>
    <xf numFmtId="168" fontId="6" fillId="0" borderId="0" xfId="0" applyNumberFormat="1" applyFont="1" applyProtection="1">
      <protection locked="0"/>
    </xf>
    <xf numFmtId="171" fontId="1" fillId="0" borderId="9" xfId="0" applyNumberFormat="1" applyFont="1" applyBorder="1" applyAlignment="1" applyProtection="1">
      <alignment horizontal="left"/>
      <protection locked="0"/>
    </xf>
    <xf numFmtId="168" fontId="4" fillId="0" borderId="21" xfId="0" applyNumberFormat="1" applyFont="1" applyBorder="1" applyAlignment="1" applyProtection="1">
      <alignment horizontal="center"/>
      <protection locked="0"/>
    </xf>
    <xf numFmtId="4" fontId="4" fillId="0" borderId="21" xfId="0" applyNumberFormat="1" applyFont="1" applyBorder="1" applyAlignment="1" applyProtection="1">
      <alignment horizontal="center"/>
      <protection locked="0"/>
    </xf>
    <xf numFmtId="168" fontId="4" fillId="0" borderId="22" xfId="0" applyNumberFormat="1" applyFont="1" applyBorder="1" applyAlignment="1" applyProtection="1">
      <alignment horizontal="center" vertical="center"/>
      <protection locked="0"/>
    </xf>
    <xf numFmtId="4" fontId="4" fillId="0" borderId="22" xfId="0" applyNumberFormat="1" applyFont="1" applyBorder="1" applyAlignment="1" applyProtection="1">
      <alignment horizontal="center" vertical="center"/>
      <protection locked="0"/>
    </xf>
    <xf numFmtId="169" fontId="12" fillId="0" borderId="23" xfId="0" applyNumberFormat="1" applyFont="1" applyBorder="1" applyAlignment="1" applyProtection="1">
      <alignment horizontal="center"/>
      <protection locked="0"/>
    </xf>
    <xf numFmtId="4" fontId="12" fillId="0" borderId="23" xfId="0" applyNumberFormat="1" applyFont="1" applyBorder="1" applyAlignment="1" applyProtection="1">
      <alignment horizontal="center"/>
      <protection locked="0"/>
    </xf>
    <xf numFmtId="0" fontId="1" fillId="0" borderId="25" xfId="0" applyFont="1" applyBorder="1" applyProtection="1">
      <protection locked="0"/>
    </xf>
    <xf numFmtId="171" fontId="1" fillId="0" borderId="25" xfId="0" applyNumberFormat="1" applyFont="1" applyBorder="1" applyAlignment="1" applyProtection="1">
      <alignment horizontal="left"/>
      <protection locked="0"/>
    </xf>
    <xf numFmtId="0" fontId="15" fillId="0" borderId="25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2" fillId="0" borderId="27" xfId="0" applyFont="1" applyBorder="1" applyAlignment="1" applyProtection="1">
      <alignment horizontal="left"/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12" fillId="0" borderId="27" xfId="0" applyFont="1" applyBorder="1" applyProtection="1">
      <protection locked="0"/>
    </xf>
    <xf numFmtId="0" fontId="8" fillId="2" borderId="28" xfId="0" applyFont="1" applyFill="1" applyBorder="1" applyProtection="1"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20" xfId="0" applyFont="1" applyBorder="1" applyProtection="1">
      <protection locked="0"/>
    </xf>
    <xf numFmtId="3" fontId="18" fillId="0" borderId="0" xfId="0" applyNumberFormat="1" applyFont="1" applyProtection="1">
      <protection locked="0"/>
    </xf>
    <xf numFmtId="164" fontId="17" fillId="0" borderId="0" xfId="0" applyNumberFormat="1" applyFont="1" applyProtection="1">
      <protection locked="0"/>
    </xf>
    <xf numFmtId="3" fontId="19" fillId="0" borderId="0" xfId="0" applyNumberFormat="1" applyFont="1" applyAlignment="1" applyProtection="1">
      <alignment horizontal="left" vertical="center"/>
      <protection locked="0"/>
    </xf>
    <xf numFmtId="3" fontId="20" fillId="0" borderId="31" xfId="0" applyNumberFormat="1" applyFont="1" applyBorder="1" applyProtection="1">
      <protection locked="0"/>
    </xf>
    <xf numFmtId="3" fontId="20" fillId="0" borderId="32" xfId="0" applyNumberFormat="1" applyFont="1" applyBorder="1" applyProtection="1">
      <protection locked="0"/>
    </xf>
    <xf numFmtId="3" fontId="20" fillId="0" borderId="0" xfId="0" applyNumberFormat="1" applyFont="1" applyProtection="1">
      <protection locked="0"/>
    </xf>
    <xf numFmtId="172" fontId="17" fillId="0" borderId="0" xfId="0" applyNumberFormat="1" applyFont="1" applyProtection="1">
      <protection locked="0"/>
    </xf>
    <xf numFmtId="3" fontId="19" fillId="0" borderId="20" xfId="0" applyNumberFormat="1" applyFont="1" applyBorder="1" applyAlignment="1" applyProtection="1">
      <alignment horizontal="left" vertical="center"/>
      <protection locked="0"/>
    </xf>
    <xf numFmtId="3" fontId="15" fillId="4" borderId="20" xfId="0" applyNumberFormat="1" applyFont="1" applyFill="1" applyBorder="1" applyAlignment="1" applyProtection="1">
      <alignment horizontal="center" vertical="center"/>
      <protection locked="0"/>
    </xf>
    <xf numFmtId="3" fontId="15" fillId="4" borderId="20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0" xfId="0" applyNumberFormat="1" applyFont="1"/>
    <xf numFmtId="0" fontId="20" fillId="0" borderId="0" xfId="0" applyFont="1" applyProtection="1">
      <protection locked="0"/>
    </xf>
    <xf numFmtId="0" fontId="21" fillId="2" borderId="17" xfId="0" applyFont="1" applyFill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3" fillId="2" borderId="37" xfId="0" applyFont="1" applyFill="1" applyBorder="1" applyProtection="1">
      <protection locked="0"/>
    </xf>
    <xf numFmtId="0" fontId="23" fillId="2" borderId="37" xfId="0" applyFont="1" applyFill="1" applyBorder="1" applyAlignment="1" applyProtection="1">
      <alignment horizontal="center"/>
      <protection locked="0"/>
    </xf>
    <xf numFmtId="0" fontId="24" fillId="2" borderId="37" xfId="0" applyFont="1" applyFill="1" applyBorder="1" applyAlignment="1" applyProtection="1">
      <alignment horizontal="center"/>
      <protection locked="0"/>
    </xf>
    <xf numFmtId="166" fontId="4" fillId="3" borderId="19" xfId="0" applyNumberFormat="1" applyFont="1" applyFill="1" applyBorder="1" applyAlignment="1" applyProtection="1">
      <alignment horizontal="center"/>
      <protection locked="0"/>
    </xf>
    <xf numFmtId="166" fontId="4" fillId="0" borderId="34" xfId="0" applyNumberFormat="1" applyFont="1" applyBorder="1" applyAlignment="1">
      <alignment horizontal="center"/>
    </xf>
    <xf numFmtId="166" fontId="12" fillId="0" borderId="15" xfId="0" applyNumberFormat="1" applyFont="1" applyBorder="1" applyAlignment="1">
      <alignment horizontal="center"/>
    </xf>
    <xf numFmtId="166" fontId="4" fillId="0" borderId="47" xfId="0" applyNumberFormat="1" applyFont="1" applyBorder="1" applyAlignment="1" applyProtection="1">
      <alignment horizontal="center"/>
      <protection locked="0"/>
    </xf>
    <xf numFmtId="166" fontId="12" fillId="3" borderId="48" xfId="0" applyNumberFormat="1" applyFont="1" applyFill="1" applyBorder="1" applyAlignment="1">
      <alignment horizontal="center"/>
    </xf>
    <xf numFmtId="166" fontId="4" fillId="3" borderId="21" xfId="0" applyNumberFormat="1" applyFont="1" applyFill="1" applyBorder="1" applyAlignment="1">
      <alignment horizontal="center"/>
    </xf>
    <xf numFmtId="166" fontId="4" fillId="3" borderId="22" xfId="0" applyNumberFormat="1" applyFont="1" applyFill="1" applyBorder="1" applyAlignment="1">
      <alignment horizontal="center" vertical="center"/>
    </xf>
    <xf numFmtId="166" fontId="12" fillId="3" borderId="15" xfId="0" applyNumberFormat="1" applyFont="1" applyFill="1" applyBorder="1" applyAlignment="1">
      <alignment horizontal="center"/>
    </xf>
    <xf numFmtId="166" fontId="4" fillId="0" borderId="47" xfId="0" applyNumberFormat="1" applyFont="1" applyBorder="1" applyAlignment="1">
      <alignment horizontal="center"/>
    </xf>
    <xf numFmtId="166" fontId="4" fillId="0" borderId="49" xfId="0" applyNumberFormat="1" applyFont="1" applyBorder="1" applyAlignment="1" applyProtection="1">
      <alignment horizontal="center"/>
      <protection locked="0"/>
    </xf>
    <xf numFmtId="166" fontId="4" fillId="0" borderId="34" xfId="0" applyNumberFormat="1" applyFont="1" applyBorder="1" applyAlignment="1" applyProtection="1">
      <alignment horizontal="center"/>
      <protection locked="0"/>
    </xf>
    <xf numFmtId="166" fontId="2" fillId="3" borderId="19" xfId="0" applyNumberFormat="1" applyFont="1" applyFill="1" applyBorder="1" applyAlignment="1" applyProtection="1">
      <alignment horizontal="right"/>
      <protection locked="0"/>
    </xf>
    <xf numFmtId="166" fontId="2" fillId="0" borderId="34" xfId="0" applyNumberFormat="1" applyFont="1" applyBorder="1" applyAlignment="1" applyProtection="1">
      <alignment horizontal="right"/>
      <protection locked="0"/>
    </xf>
    <xf numFmtId="166" fontId="12" fillId="3" borderId="16" xfId="0" applyNumberFormat="1" applyFont="1" applyFill="1" applyBorder="1" applyAlignment="1">
      <alignment horizontal="center"/>
    </xf>
    <xf numFmtId="0" fontId="1" fillId="0" borderId="25" xfId="0" applyFont="1" applyBorder="1"/>
    <xf numFmtId="166" fontId="4" fillId="3" borderId="54" xfId="0" applyNumberFormat="1" applyFont="1" applyFill="1" applyBorder="1" applyAlignment="1">
      <alignment horizontal="center"/>
    </xf>
    <xf numFmtId="166" fontId="4" fillId="0" borderId="55" xfId="0" applyNumberFormat="1" applyFont="1" applyBorder="1" applyAlignment="1" applyProtection="1">
      <alignment horizontal="center"/>
      <protection locked="0"/>
    </xf>
    <xf numFmtId="166" fontId="2" fillId="0" borderId="36" xfId="0" applyNumberFormat="1" applyFont="1" applyBorder="1" applyAlignment="1" applyProtection="1">
      <alignment horizontal="right"/>
      <protection locked="0"/>
    </xf>
    <xf numFmtId="166" fontId="4" fillId="0" borderId="19" xfId="0" applyNumberFormat="1" applyFont="1" applyBorder="1" applyAlignment="1" applyProtection="1">
      <alignment horizontal="center"/>
      <protection locked="0"/>
    </xf>
    <xf numFmtId="166" fontId="4" fillId="0" borderId="36" xfId="0" applyNumberFormat="1" applyFont="1" applyBorder="1" applyAlignment="1" applyProtection="1">
      <alignment horizontal="center"/>
      <protection locked="0"/>
    </xf>
    <xf numFmtId="166" fontId="5" fillId="0" borderId="34" xfId="0" applyNumberFormat="1" applyFont="1" applyBorder="1" applyAlignment="1" applyProtection="1">
      <alignment horizontal="center"/>
      <protection locked="0"/>
    </xf>
    <xf numFmtId="166" fontId="4" fillId="0" borderId="9" xfId="0" applyNumberFormat="1" applyFont="1" applyBorder="1" applyAlignment="1" applyProtection="1">
      <alignment horizontal="center"/>
      <protection locked="0"/>
    </xf>
    <xf numFmtId="166" fontId="5" fillId="0" borderId="56" xfId="0" applyNumberFormat="1" applyFont="1" applyBorder="1" applyAlignment="1" applyProtection="1">
      <alignment horizontal="center"/>
      <protection locked="0"/>
    </xf>
    <xf numFmtId="166" fontId="4" fillId="0" borderId="50" xfId="0" applyNumberFormat="1" applyFont="1" applyBorder="1" applyAlignment="1" applyProtection="1">
      <alignment horizontal="center"/>
      <protection locked="0"/>
    </xf>
    <xf numFmtId="166" fontId="5" fillId="0" borderId="56" xfId="0" applyNumberFormat="1" applyFont="1" applyBorder="1" applyAlignment="1" applyProtection="1">
      <alignment horizontal="center" vertical="center"/>
      <protection locked="0"/>
    </xf>
    <xf numFmtId="166" fontId="12" fillId="0" borderId="16" xfId="0" applyNumberFormat="1" applyFont="1" applyBorder="1" applyAlignment="1" applyProtection="1">
      <alignment horizontal="center"/>
      <protection locked="0"/>
    </xf>
    <xf numFmtId="166" fontId="9" fillId="0" borderId="57" xfId="0" applyNumberFormat="1" applyFont="1" applyBorder="1" applyAlignment="1" applyProtection="1">
      <alignment horizontal="center"/>
      <protection locked="0"/>
    </xf>
    <xf numFmtId="166" fontId="12" fillId="0" borderId="16" xfId="0" applyNumberFormat="1" applyFont="1" applyBorder="1" applyAlignment="1">
      <alignment horizontal="center"/>
    </xf>
    <xf numFmtId="0" fontId="1" fillId="0" borderId="9" xfId="0" applyFont="1" applyBorder="1"/>
    <xf numFmtId="166" fontId="3" fillId="0" borderId="0" xfId="0" applyNumberFormat="1" applyFont="1" applyAlignment="1" applyProtection="1">
      <alignment horizontal="right"/>
      <protection locked="0"/>
    </xf>
    <xf numFmtId="0" fontId="14" fillId="0" borderId="3" xfId="0" applyFont="1" applyBorder="1" applyAlignment="1" applyProtection="1">
      <alignment horizontal="center"/>
      <protection locked="0"/>
    </xf>
    <xf numFmtId="3" fontId="1" fillId="0" borderId="20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3" fontId="1" fillId="0" borderId="35" xfId="0" applyNumberFormat="1" applyFont="1" applyBorder="1" applyProtection="1">
      <protection locked="0"/>
    </xf>
    <xf numFmtId="0" fontId="14" fillId="0" borderId="6" xfId="0" applyFont="1" applyBorder="1" applyAlignment="1" applyProtection="1">
      <alignment horizontal="center"/>
      <protection locked="0"/>
    </xf>
    <xf numFmtId="169" fontId="18" fillId="0" borderId="34" xfId="1" applyNumberFormat="1" applyFont="1" applyBorder="1" applyProtection="1">
      <protection locked="0"/>
    </xf>
    <xf numFmtId="169" fontId="18" fillId="0" borderId="34" xfId="0" applyNumberFormat="1" applyFont="1" applyBorder="1" applyProtection="1">
      <protection locked="0"/>
    </xf>
    <xf numFmtId="169" fontId="18" fillId="0" borderId="36" xfId="0" applyNumberFormat="1" applyFont="1" applyBorder="1" applyProtection="1">
      <protection locked="0"/>
    </xf>
    <xf numFmtId="169" fontId="0" fillId="0" borderId="0" xfId="0" applyNumberFormat="1"/>
    <xf numFmtId="169" fontId="17" fillId="0" borderId="0" xfId="0" applyNumberFormat="1" applyFont="1" applyProtection="1">
      <protection locked="0"/>
    </xf>
    <xf numFmtId="169" fontId="17" fillId="0" borderId="34" xfId="0" applyNumberFormat="1" applyFont="1" applyBorder="1" applyProtection="1">
      <protection locked="0"/>
    </xf>
    <xf numFmtId="0" fontId="12" fillId="0" borderId="20" xfId="0" applyFont="1" applyBorder="1" applyProtection="1">
      <protection locked="0"/>
    </xf>
    <xf numFmtId="165" fontId="11" fillId="2" borderId="11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166" fontId="12" fillId="0" borderId="55" xfId="0" applyNumberFormat="1" applyFont="1" applyBorder="1" applyAlignment="1">
      <alignment horizontal="center"/>
    </xf>
    <xf numFmtId="0" fontId="4" fillId="0" borderId="26" xfId="0" applyFont="1" applyBorder="1" applyProtection="1">
      <protection locked="0"/>
    </xf>
    <xf numFmtId="0" fontId="12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166" fontId="12" fillId="0" borderId="47" xfId="0" applyNumberFormat="1" applyFont="1" applyBorder="1" applyAlignment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Continuous"/>
      <protection locked="0"/>
    </xf>
    <xf numFmtId="0" fontId="4" fillId="0" borderId="29" xfId="0" applyFont="1" applyBorder="1" applyProtection="1">
      <protection locked="0"/>
    </xf>
    <xf numFmtId="3" fontId="3" fillId="0" borderId="0" xfId="0" applyNumberFormat="1" applyFont="1" applyProtection="1">
      <protection locked="0"/>
    </xf>
    <xf numFmtId="3" fontId="12" fillId="3" borderId="20" xfId="0" applyNumberFormat="1" applyFont="1" applyFill="1" applyBorder="1" applyAlignment="1" applyProtection="1">
      <alignment wrapText="1"/>
      <protection locked="0"/>
    </xf>
    <xf numFmtId="168" fontId="14" fillId="3" borderId="20" xfId="0" applyNumberFormat="1" applyFont="1" applyFill="1" applyBorder="1" applyAlignment="1" applyProtection="1">
      <alignment vertical="center"/>
      <protection locked="0"/>
    </xf>
    <xf numFmtId="3" fontId="4" fillId="3" borderId="20" xfId="0" applyNumberFormat="1" applyFont="1" applyFill="1" applyBorder="1" applyProtection="1">
      <protection locked="0"/>
    </xf>
    <xf numFmtId="168" fontId="14" fillId="3" borderId="20" xfId="0" applyNumberFormat="1" applyFont="1" applyFill="1" applyBorder="1"/>
    <xf numFmtId="169" fontId="14" fillId="3" borderId="20" xfId="0" applyNumberFormat="1" applyFont="1" applyFill="1" applyBorder="1"/>
    <xf numFmtId="166" fontId="14" fillId="3" borderId="20" xfId="0" applyNumberFormat="1" applyFont="1" applyFill="1" applyBorder="1"/>
    <xf numFmtId="170" fontId="14" fillId="3" borderId="20" xfId="0" applyNumberFormat="1" applyFont="1" applyFill="1" applyBorder="1"/>
    <xf numFmtId="169" fontId="14" fillId="0" borderId="34" xfId="0" applyNumberFormat="1" applyFont="1" applyBorder="1"/>
    <xf numFmtId="168" fontId="14" fillId="3" borderId="33" xfId="0" applyNumberFormat="1" applyFont="1" applyFill="1" applyBorder="1"/>
    <xf numFmtId="169" fontId="14" fillId="0" borderId="34" xfId="0" applyNumberFormat="1" applyFont="1" applyBorder="1" applyProtection="1">
      <protection locked="0"/>
    </xf>
    <xf numFmtId="169" fontId="14" fillId="0" borderId="36" xfId="0" applyNumberFormat="1" applyFont="1" applyBorder="1" applyProtection="1">
      <protection locked="0"/>
    </xf>
    <xf numFmtId="3" fontId="1" fillId="0" borderId="20" xfId="0" applyNumberFormat="1" applyFont="1" applyBorder="1" applyAlignment="1" applyProtection="1">
      <alignment wrapText="1"/>
      <protection locked="0"/>
    </xf>
    <xf numFmtId="3" fontId="5" fillId="0" borderId="30" xfId="0" applyNumberFormat="1" applyFont="1" applyBorder="1" applyAlignment="1" applyProtection="1">
      <alignment wrapText="1"/>
      <protection locked="0"/>
    </xf>
    <xf numFmtId="0" fontId="13" fillId="2" borderId="32" xfId="0" applyFont="1" applyFill="1" applyBorder="1" applyAlignment="1" applyProtection="1">
      <alignment horizontal="center"/>
      <protection locked="0"/>
    </xf>
    <xf numFmtId="0" fontId="13" fillId="2" borderId="45" xfId="0" applyFont="1" applyFill="1" applyBorder="1" applyAlignment="1" applyProtection="1">
      <alignment horizontal="center"/>
      <protection locked="0"/>
    </xf>
    <xf numFmtId="0" fontId="2" fillId="0" borderId="38" xfId="0" applyFont="1" applyBorder="1" applyProtection="1">
      <protection locked="0"/>
    </xf>
    <xf numFmtId="166" fontId="4" fillId="3" borderId="20" xfId="0" applyNumberFormat="1" applyFont="1" applyFill="1" applyBorder="1" applyAlignment="1">
      <alignment horizontal="center"/>
    </xf>
    <xf numFmtId="0" fontId="2" fillId="0" borderId="39" xfId="0" applyFont="1" applyBorder="1" applyProtection="1">
      <protection locked="0"/>
    </xf>
    <xf numFmtId="166" fontId="4" fillId="3" borderId="20" xfId="0" applyNumberFormat="1" applyFont="1" applyFill="1" applyBorder="1" applyAlignment="1">
      <alignment horizontal="center" vertical="center"/>
    </xf>
    <xf numFmtId="0" fontId="2" fillId="0" borderId="40" xfId="0" applyFont="1" applyBorder="1" applyProtection="1">
      <protection locked="0"/>
    </xf>
    <xf numFmtId="0" fontId="12" fillId="0" borderId="46" xfId="0" applyFont="1" applyBorder="1" applyProtection="1">
      <protection locked="0"/>
    </xf>
    <xf numFmtId="166" fontId="12" fillId="3" borderId="58" xfId="0" applyNumberFormat="1" applyFont="1" applyFill="1" applyBorder="1" applyAlignment="1">
      <alignment horizontal="center"/>
    </xf>
    <xf numFmtId="10" fontId="4" fillId="0" borderId="4" xfId="0" applyNumberFormat="1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left"/>
      <protection locked="0"/>
    </xf>
    <xf numFmtId="166" fontId="4" fillId="3" borderId="19" xfId="0" applyNumberFormat="1" applyFont="1" applyFill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166" fontId="4" fillId="3" borderId="0" xfId="0" applyNumberFormat="1" applyFont="1" applyFill="1" applyAlignment="1">
      <alignment horizontal="center"/>
    </xf>
    <xf numFmtId="10" fontId="4" fillId="0" borderId="6" xfId="0" applyNumberFormat="1" applyFont="1" applyBorder="1" applyAlignment="1">
      <alignment horizontal="center"/>
    </xf>
    <xf numFmtId="0" fontId="2" fillId="0" borderId="41" xfId="0" applyFont="1" applyBorder="1" applyAlignment="1" applyProtection="1">
      <alignment horizontal="center"/>
      <protection locked="0"/>
    </xf>
    <xf numFmtId="166" fontId="12" fillId="3" borderId="59" xfId="0" applyNumberFormat="1" applyFont="1" applyFill="1" applyBorder="1" applyAlignment="1">
      <alignment horizontal="center"/>
    </xf>
    <xf numFmtId="10" fontId="12" fillId="0" borderId="51" xfId="0" applyNumberFormat="1" applyFont="1" applyBorder="1" applyAlignment="1">
      <alignment horizontal="center"/>
    </xf>
    <xf numFmtId="0" fontId="4" fillId="0" borderId="42" xfId="0" applyFont="1" applyBorder="1" applyProtection="1">
      <protection locked="0"/>
    </xf>
    <xf numFmtId="4" fontId="4" fillId="3" borderId="19" xfId="0" applyNumberFormat="1" applyFont="1" applyFill="1" applyBorder="1" applyAlignment="1">
      <alignment horizontal="center"/>
    </xf>
    <xf numFmtId="0" fontId="4" fillId="0" borderId="39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vertical="center"/>
      <protection locked="0"/>
    </xf>
    <xf numFmtId="0" fontId="1" fillId="0" borderId="50" xfId="0" applyFont="1" applyBorder="1" applyProtection="1">
      <protection locked="0"/>
    </xf>
    <xf numFmtId="166" fontId="4" fillId="0" borderId="56" xfId="0" applyNumberFormat="1" applyFont="1" applyBorder="1" applyAlignment="1">
      <alignment horizontal="center"/>
    </xf>
    <xf numFmtId="166" fontId="4" fillId="0" borderId="56" xfId="0" applyNumberFormat="1" applyFont="1" applyBorder="1" applyAlignment="1" applyProtection="1">
      <alignment horizontal="center"/>
      <protection locked="0"/>
    </xf>
    <xf numFmtId="4" fontId="4" fillId="3" borderId="53" xfId="0" applyNumberFormat="1" applyFont="1" applyFill="1" applyBorder="1" applyAlignment="1">
      <alignment horizontal="center"/>
    </xf>
    <xf numFmtId="0" fontId="14" fillId="0" borderId="44" xfId="0" applyFont="1" applyBorder="1" applyProtection="1">
      <protection locked="0"/>
    </xf>
    <xf numFmtId="0" fontId="12" fillId="0" borderId="15" xfId="0" applyFont="1" applyBorder="1" applyProtection="1">
      <protection locked="0"/>
    </xf>
    <xf numFmtId="4" fontId="12" fillId="3" borderId="52" xfId="0" applyNumberFormat="1" applyFont="1" applyFill="1" applyBorder="1" applyAlignment="1">
      <alignment horizontal="center"/>
    </xf>
    <xf numFmtId="10" fontId="4" fillId="0" borderId="51" xfId="0" applyNumberFormat="1" applyFont="1" applyBorder="1" applyAlignment="1" applyProtection="1">
      <alignment horizontal="center"/>
      <protection locked="0"/>
    </xf>
    <xf numFmtId="173" fontId="14" fillId="0" borderId="34" xfId="0" applyNumberFormat="1" applyFont="1" applyBorder="1" applyProtection="1">
      <protection locked="0"/>
    </xf>
    <xf numFmtId="170" fontId="26" fillId="3" borderId="20" xfId="0" applyNumberFormat="1" applyFont="1" applyFill="1" applyBorder="1"/>
    <xf numFmtId="174" fontId="26" fillId="3" borderId="20" xfId="0" applyNumberFormat="1" applyFont="1" applyFill="1" applyBorder="1"/>
  </cellXfs>
  <cellStyles count="2">
    <cellStyle name="Standaard" xfId="0" builtinId="0"/>
    <cellStyle name="Valuta" xfId="1" builtinId="4"/>
  </cellStyles>
  <dxfs count="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showGridLines="0" workbookViewId="0" xr3:uid="{AEA406A1-0E4B-5B11-9CD5-51D6E497D94C}">
      <selection activeCell="C63" sqref="C63"/>
    </sheetView>
  </sheetViews>
  <sheetFormatPr defaultColWidth="8" defaultRowHeight="13.5"/>
  <cols>
    <col min="1" max="1" width="25" style="8" customWidth="1"/>
    <col min="2" max="3" width="16" style="15" customWidth="1"/>
    <col min="4" max="4" width="16" style="7" customWidth="1"/>
    <col min="5" max="5" width="23" style="10" customWidth="1"/>
    <col min="6" max="6" width="8" style="8"/>
    <col min="7" max="7" width="10.42578125" style="8" bestFit="1" customWidth="1"/>
    <col min="8" max="16384" width="8" style="8"/>
  </cols>
  <sheetData>
    <row r="1" spans="1:7" ht="30" customHeight="1">
      <c r="A1" s="44" t="s">
        <v>0</v>
      </c>
      <c r="B1" s="39"/>
      <c r="C1" s="39"/>
      <c r="D1" s="40"/>
      <c r="E1" s="41"/>
    </row>
    <row r="2" spans="1:7" ht="14.1" customHeight="1" thickBot="1">
      <c r="A2" s="24" t="s">
        <v>1</v>
      </c>
      <c r="B2" s="13"/>
      <c r="C2" s="13"/>
      <c r="D2" s="6"/>
      <c r="E2" s="9"/>
    </row>
    <row r="3" spans="1:7" ht="14.1" customHeight="1" thickBot="1">
      <c r="A3" s="62"/>
      <c r="B3" s="38"/>
      <c r="C3" s="29"/>
      <c r="D3" s="30"/>
      <c r="E3" s="31" t="s">
        <v>2</v>
      </c>
      <c r="G3" s="4" t="s">
        <v>3</v>
      </c>
    </row>
    <row r="4" spans="1:7">
      <c r="A4" s="63" t="s">
        <v>4</v>
      </c>
      <c r="B4" s="97">
        <f>B36</f>
        <v>1829.3600000000004</v>
      </c>
      <c r="C4" s="47"/>
      <c r="D4" s="48"/>
      <c r="E4" s="17"/>
      <c r="G4" s="4" t="s">
        <v>5</v>
      </c>
    </row>
    <row r="5" spans="1:7" ht="14.1" customHeight="1">
      <c r="A5" s="64" t="s">
        <v>6</v>
      </c>
      <c r="B5" s="88">
        <f>B50</f>
        <v>1052</v>
      </c>
      <c r="C5" s="49"/>
      <c r="D5" s="50"/>
      <c r="E5" s="18"/>
      <c r="G5" s="4" t="s">
        <v>7</v>
      </c>
    </row>
    <row r="6" spans="1:7" ht="14.25" thickBot="1">
      <c r="A6" s="124" t="s">
        <v>8</v>
      </c>
      <c r="B6" s="86">
        <f>B4-B5</f>
        <v>777.36000000000035</v>
      </c>
      <c r="C6" s="51"/>
      <c r="D6" s="52"/>
      <c r="E6" s="19"/>
      <c r="G6" s="45"/>
    </row>
    <row r="7" spans="1:7" ht="3" customHeight="1">
      <c r="A7" s="1"/>
      <c r="B7" s="13"/>
      <c r="C7" s="13"/>
      <c r="D7" s="6"/>
      <c r="E7" s="9"/>
    </row>
    <row r="8" spans="1:7" ht="14.1" customHeight="1" thickBot="1">
      <c r="A8" s="24" t="s">
        <v>9</v>
      </c>
      <c r="B8" s="13"/>
      <c r="C8" s="13"/>
      <c r="D8" s="6"/>
      <c r="E8" s="9"/>
    </row>
    <row r="9" spans="1:7" ht="14.1" customHeight="1">
      <c r="A9" s="38">
        <v>2016</v>
      </c>
      <c r="B9" s="25" t="s">
        <v>10</v>
      </c>
      <c r="C9" s="125" t="s">
        <v>11</v>
      </c>
      <c r="D9" s="33" t="s">
        <v>12</v>
      </c>
      <c r="E9" s="32" t="s">
        <v>2</v>
      </c>
    </row>
    <row r="10" spans="1:7" ht="14.25">
      <c r="A10" s="126" t="s">
        <v>13</v>
      </c>
      <c r="B10" s="98">
        <v>583.16</v>
      </c>
      <c r="C10" s="82"/>
      <c r="D10" s="92"/>
      <c r="E10" s="127"/>
    </row>
    <row r="11" spans="1:7" ht="14.25">
      <c r="A11" s="53"/>
      <c r="B11" s="98"/>
      <c r="C11" s="82"/>
      <c r="D11" s="94"/>
      <c r="E11" s="112"/>
    </row>
    <row r="12" spans="1:7" ht="14.25">
      <c r="A12" s="54" t="s">
        <v>14</v>
      </c>
      <c r="B12" s="98">
        <v>171.2</v>
      </c>
      <c r="C12" s="82">
        <v>169.2</v>
      </c>
      <c r="D12" s="83">
        <f t="shared" ref="D12:D25" si="0">B12-C12</f>
        <v>2</v>
      </c>
      <c r="E12" s="112"/>
    </row>
    <row r="13" spans="1:7" ht="14.25">
      <c r="A13" s="54" t="s">
        <v>15</v>
      </c>
      <c r="B13" s="98">
        <v>82.2</v>
      </c>
      <c r="C13" s="82">
        <v>81.900000000000006</v>
      </c>
      <c r="D13" s="83">
        <f t="shared" si="0"/>
        <v>0.29999999999999716</v>
      </c>
      <c r="E13" s="112"/>
    </row>
    <row r="14" spans="1:7" ht="14.25">
      <c r="A14" s="54" t="s">
        <v>16</v>
      </c>
      <c r="B14" s="98">
        <v>85.2</v>
      </c>
      <c r="C14" s="82">
        <v>85.2</v>
      </c>
      <c r="D14" s="83">
        <f t="shared" si="0"/>
        <v>0</v>
      </c>
      <c r="E14" s="112"/>
    </row>
    <row r="15" spans="1:7" ht="14.25">
      <c r="A15" s="54" t="s">
        <v>17</v>
      </c>
      <c r="B15" s="98">
        <v>140</v>
      </c>
      <c r="C15" s="82">
        <v>140</v>
      </c>
      <c r="D15" s="83">
        <f t="shared" si="0"/>
        <v>0</v>
      </c>
      <c r="E15" s="112" t="s">
        <v>18</v>
      </c>
    </row>
    <row r="16" spans="1:7" ht="14.25">
      <c r="A16" s="54" t="s">
        <v>19</v>
      </c>
      <c r="B16" s="98">
        <v>48.4</v>
      </c>
      <c r="C16" s="82">
        <v>48.2</v>
      </c>
      <c r="D16" s="83">
        <f t="shared" si="0"/>
        <v>0.19999999999999574</v>
      </c>
      <c r="E16" s="112"/>
    </row>
    <row r="17" spans="1:5" ht="14.25">
      <c r="A17" s="54" t="s">
        <v>20</v>
      </c>
      <c r="B17" s="98">
        <v>0</v>
      </c>
      <c r="C17" s="82">
        <v>0</v>
      </c>
      <c r="D17" s="83">
        <f t="shared" si="0"/>
        <v>0</v>
      </c>
      <c r="E17" s="112"/>
    </row>
    <row r="18" spans="1:5" ht="14.25">
      <c r="A18" s="54" t="s">
        <v>21</v>
      </c>
      <c r="B18" s="98">
        <v>80.400000000000006</v>
      </c>
      <c r="C18" s="82">
        <v>80.400000000000006</v>
      </c>
      <c r="D18" s="83">
        <f t="shared" si="0"/>
        <v>0</v>
      </c>
      <c r="E18" s="112"/>
    </row>
    <row r="19" spans="1:5" ht="14.25">
      <c r="A19" s="54" t="s">
        <v>22</v>
      </c>
      <c r="B19" s="98">
        <v>187.8</v>
      </c>
      <c r="C19" s="82">
        <v>181.8</v>
      </c>
      <c r="D19" s="83">
        <f t="shared" si="0"/>
        <v>6</v>
      </c>
      <c r="E19" s="112"/>
    </row>
    <row r="20" spans="1:5" ht="14.25">
      <c r="A20" s="54" t="s">
        <v>23</v>
      </c>
      <c r="B20" s="98">
        <v>16</v>
      </c>
      <c r="C20" s="82">
        <v>16</v>
      </c>
      <c r="D20" s="83">
        <f t="shared" si="0"/>
        <v>0</v>
      </c>
      <c r="E20" s="112"/>
    </row>
    <row r="21" spans="1:5" ht="14.25">
      <c r="A21" s="54" t="s">
        <v>24</v>
      </c>
      <c r="B21" s="98">
        <v>20.5</v>
      </c>
      <c r="C21" s="82">
        <v>20.5</v>
      </c>
      <c r="D21" s="83">
        <f t="shared" si="0"/>
        <v>0</v>
      </c>
      <c r="E21" s="112"/>
    </row>
    <row r="22" spans="1:5" ht="14.25">
      <c r="A22" s="54" t="s">
        <v>25</v>
      </c>
      <c r="B22" s="98">
        <v>98.4</v>
      </c>
      <c r="C22" s="82">
        <v>96.9</v>
      </c>
      <c r="D22" s="83">
        <f t="shared" si="0"/>
        <v>1.5</v>
      </c>
      <c r="E22" s="112"/>
    </row>
    <row r="23" spans="1:5" ht="14.25">
      <c r="A23" s="54" t="s">
        <v>26</v>
      </c>
      <c r="B23" s="98">
        <v>70.900000000000006</v>
      </c>
      <c r="C23" s="82">
        <v>70.900000000000006</v>
      </c>
      <c r="D23" s="83">
        <f t="shared" si="0"/>
        <v>0</v>
      </c>
      <c r="E23" s="112"/>
    </row>
    <row r="24" spans="1:5" ht="14.25">
      <c r="A24" s="54" t="s">
        <v>27</v>
      </c>
      <c r="B24" s="98">
        <v>28.8</v>
      </c>
      <c r="C24" s="82">
        <v>23.8</v>
      </c>
      <c r="D24" s="83">
        <f t="shared" si="0"/>
        <v>5</v>
      </c>
      <c r="E24" s="115"/>
    </row>
    <row r="25" spans="1:5" ht="14.25">
      <c r="A25" s="54" t="s">
        <v>28</v>
      </c>
      <c r="B25" s="98">
        <v>76.400000000000006</v>
      </c>
      <c r="C25" s="82">
        <v>76.400000000000006</v>
      </c>
      <c r="D25" s="83">
        <f t="shared" si="0"/>
        <v>0</v>
      </c>
      <c r="E25" s="112"/>
    </row>
    <row r="26" spans="1:5" ht="14.25">
      <c r="A26" s="54"/>
      <c r="B26" s="98"/>
      <c r="C26" s="82"/>
      <c r="D26" s="83"/>
      <c r="E26" s="112"/>
    </row>
    <row r="27" spans="1:5" ht="14.25">
      <c r="A27" s="54"/>
      <c r="B27" s="98"/>
      <c r="C27" s="82"/>
      <c r="D27" s="83"/>
      <c r="E27" s="112"/>
    </row>
    <row r="28" spans="1:5" ht="14.25">
      <c r="A28" s="53"/>
      <c r="B28" s="98"/>
      <c r="C28" s="82"/>
      <c r="D28" s="94"/>
      <c r="E28" s="112"/>
    </row>
    <row r="29" spans="1:5" ht="14.25">
      <c r="A29" s="55" t="s">
        <v>29</v>
      </c>
      <c r="B29" s="128">
        <f>SUM(B12:B28)</f>
        <v>1106.2</v>
      </c>
      <c r="C29" s="82"/>
      <c r="D29" s="94"/>
      <c r="E29" s="112"/>
    </row>
    <row r="30" spans="1:5">
      <c r="A30" s="56"/>
      <c r="B30" s="99"/>
      <c r="C30" s="82"/>
      <c r="D30" s="94"/>
      <c r="E30" s="112"/>
    </row>
    <row r="31" spans="1:5" ht="14.25">
      <c r="A31" s="55" t="s">
        <v>30</v>
      </c>
      <c r="B31" s="98"/>
      <c r="C31" s="82"/>
      <c r="D31" s="94"/>
      <c r="E31" s="112"/>
    </row>
    <row r="32" spans="1:5" ht="14.25">
      <c r="A32" s="96" t="s">
        <v>31</v>
      </c>
      <c r="B32" s="98">
        <v>50</v>
      </c>
      <c r="C32" s="82"/>
      <c r="D32" s="94"/>
      <c r="E32" s="117" t="s">
        <v>32</v>
      </c>
    </row>
    <row r="33" spans="1:5" ht="14.25">
      <c r="A33" s="53" t="s">
        <v>31</v>
      </c>
      <c r="B33" s="98">
        <v>20</v>
      </c>
      <c r="C33" s="82"/>
      <c r="D33" s="94"/>
      <c r="E33" s="117" t="s">
        <v>32</v>
      </c>
    </row>
    <row r="34" spans="1:5" ht="14.25">
      <c r="A34" s="53" t="s">
        <v>31</v>
      </c>
      <c r="B34" s="98">
        <v>70</v>
      </c>
      <c r="C34" s="82"/>
      <c r="D34" s="94"/>
      <c r="E34" s="117" t="s">
        <v>33</v>
      </c>
    </row>
    <row r="35" spans="1:5" s="5" customFormat="1" ht="14.25" customHeight="1" thickBot="1">
      <c r="A35" s="57"/>
      <c r="B35" s="98"/>
      <c r="C35" s="82"/>
      <c r="D35" s="94"/>
      <c r="E35" s="117"/>
    </row>
    <row r="36" spans="1:5" ht="14.25" thickBot="1">
      <c r="A36" s="58" t="s">
        <v>34</v>
      </c>
      <c r="B36" s="89">
        <f>SUM(B10:B28,B32:B35)</f>
        <v>1829.3600000000004</v>
      </c>
      <c r="C36" s="89"/>
      <c r="D36" s="84">
        <f>SUM(D12:D35)</f>
        <v>14.999999999999993</v>
      </c>
      <c r="E36" s="37"/>
    </row>
    <row r="37" spans="1:5" ht="3" customHeight="1">
      <c r="A37" s="1"/>
      <c r="B37" s="13"/>
      <c r="C37" s="13"/>
      <c r="D37" s="6"/>
      <c r="E37" s="9"/>
    </row>
    <row r="38" spans="1:5" ht="14.1" customHeight="1" thickBot="1">
      <c r="A38" s="24" t="s">
        <v>35</v>
      </c>
      <c r="B38" s="13"/>
      <c r="C38" s="13"/>
      <c r="D38" s="12"/>
      <c r="E38" s="9"/>
    </row>
    <row r="39" spans="1:5" ht="14.1" customHeight="1">
      <c r="A39" s="35" t="s">
        <v>36</v>
      </c>
      <c r="B39" s="38"/>
      <c r="C39" s="29"/>
      <c r="D39" s="33"/>
      <c r="E39" s="32" t="s">
        <v>2</v>
      </c>
    </row>
    <row r="40" spans="1:5">
      <c r="A40" s="59" t="s">
        <v>37</v>
      </c>
      <c r="B40" s="98">
        <v>2</v>
      </c>
      <c r="C40" s="85"/>
      <c r="D40" s="100"/>
      <c r="E40" s="20"/>
    </row>
    <row r="41" spans="1:5">
      <c r="A41" s="60" t="s">
        <v>38</v>
      </c>
      <c r="B41" s="101">
        <v>500</v>
      </c>
      <c r="C41" s="102"/>
      <c r="D41" s="103"/>
      <c r="E41" s="21"/>
    </row>
    <row r="42" spans="1:5">
      <c r="A42" s="60" t="s">
        <v>38</v>
      </c>
      <c r="B42" s="101">
        <v>50</v>
      </c>
      <c r="C42" s="102"/>
      <c r="D42" s="103"/>
      <c r="E42" s="21"/>
    </row>
    <row r="43" spans="1:5">
      <c r="A43" s="60" t="s">
        <v>39</v>
      </c>
      <c r="B43" s="101">
        <v>200</v>
      </c>
      <c r="C43" s="102"/>
      <c r="D43" s="103"/>
      <c r="E43" s="21"/>
    </row>
    <row r="44" spans="1:5">
      <c r="A44" s="60" t="s">
        <v>40</v>
      </c>
      <c r="B44" s="101">
        <v>300</v>
      </c>
      <c r="C44" s="102"/>
      <c r="D44" s="103"/>
      <c r="E44" s="21"/>
    </row>
    <row r="45" spans="1:5">
      <c r="A45" s="60"/>
      <c r="B45" s="101"/>
      <c r="C45" s="104"/>
      <c r="D45" s="105"/>
      <c r="E45" s="22"/>
    </row>
    <row r="46" spans="1:5">
      <c r="A46" s="60"/>
      <c r="B46" s="101"/>
      <c r="C46" s="104"/>
      <c r="D46" s="105"/>
      <c r="E46" s="22"/>
    </row>
    <row r="47" spans="1:5">
      <c r="A47" s="60"/>
      <c r="B47" s="101"/>
      <c r="C47" s="104"/>
      <c r="D47" s="105"/>
      <c r="E47" s="22"/>
    </row>
    <row r="48" spans="1:5">
      <c r="A48" s="60"/>
      <c r="B48" s="101"/>
      <c r="C48" s="104"/>
      <c r="D48" s="105"/>
      <c r="E48" s="22"/>
    </row>
    <row r="49" spans="1:5" ht="14.25" customHeight="1" thickBot="1">
      <c r="A49" s="129"/>
      <c r="B49" s="101"/>
      <c r="C49" s="106"/>
      <c r="D49" s="105"/>
      <c r="E49" s="22"/>
    </row>
    <row r="50" spans="1:5" ht="14.25" thickBot="1">
      <c r="A50" s="61" t="s">
        <v>41</v>
      </c>
      <c r="B50" s="95">
        <f>SUM(B40:B49)</f>
        <v>1052</v>
      </c>
      <c r="C50" s="107"/>
      <c r="D50" s="108"/>
      <c r="E50" s="23"/>
    </row>
    <row r="51" spans="1:5" ht="10.5" customHeight="1">
      <c r="A51" s="1"/>
      <c r="B51" s="13"/>
      <c r="C51" s="13"/>
      <c r="D51" s="6"/>
      <c r="E51" s="9"/>
    </row>
    <row r="52" spans="1:5" ht="3" customHeight="1">
      <c r="A52" s="2"/>
      <c r="B52" s="14"/>
      <c r="C52" s="14"/>
      <c r="D52" s="11"/>
      <c r="E52" s="3"/>
    </row>
    <row r="53" spans="1:5" ht="9.9499999999999993" customHeight="1">
      <c r="A53" s="2"/>
      <c r="B53" s="14"/>
      <c r="C53" s="14"/>
      <c r="D53" s="11"/>
      <c r="E53" s="3"/>
    </row>
  </sheetData>
  <printOptions gridLinesSet="0"/>
  <pageMargins left="0.27500000000000002" right="0.27500000000000002" top="0.27500000000000002" bottom="0.45833333333333331" header="0.27500000000000002" footer="0.45833333333333331"/>
  <pageSetup paperSize="9" orientation="portrait" r:id="rId1"/>
  <headerFooter alignWithMargins="0"/>
  <rowBreaks count="1" manualBreakCount="1">
    <brk id="53" min="1" max="7" man="1"/>
  </rowBreaks>
  <ignoredErrors>
    <ignoredError sqref="B5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2"/>
  <sheetViews>
    <sheetView showGridLines="0" topLeftCell="A22" workbookViewId="0" xr3:uid="{7BE570AB-09E9-518F-B8F7-3F91B7162CA9}">
      <selection activeCell="A33" sqref="A33"/>
    </sheetView>
  </sheetViews>
  <sheetFormatPr defaultColWidth="8" defaultRowHeight="13.5"/>
  <cols>
    <col min="1" max="1" width="25" style="8" customWidth="1"/>
    <col min="2" max="3" width="16" style="15" customWidth="1"/>
    <col min="4" max="4" width="16" style="7" customWidth="1"/>
    <col min="5" max="5" width="23" style="10" customWidth="1"/>
    <col min="6" max="6" width="8" style="8"/>
    <col min="7" max="7" width="10.42578125" style="8" bestFit="1" customWidth="1"/>
    <col min="8" max="16384" width="8" style="8"/>
  </cols>
  <sheetData>
    <row r="1" spans="1:7" ht="30" customHeight="1">
      <c r="A1" s="44" t="s">
        <v>185</v>
      </c>
      <c r="B1" s="39"/>
      <c r="C1" s="39"/>
      <c r="D1" s="40"/>
      <c r="E1" s="41"/>
    </row>
    <row r="2" spans="1:7" ht="14.1" customHeight="1" thickBot="1">
      <c r="A2" s="24" t="s">
        <v>1</v>
      </c>
      <c r="B2" s="13"/>
      <c r="C2" s="13"/>
      <c r="D2" s="6"/>
      <c r="E2" s="9"/>
    </row>
    <row r="3" spans="1:7" ht="14.1" customHeight="1">
      <c r="A3" s="16"/>
      <c r="B3" s="38"/>
      <c r="C3" s="29"/>
      <c r="D3" s="30"/>
      <c r="E3" s="31" t="s">
        <v>2</v>
      </c>
      <c r="G3" s="4" t="s">
        <v>3</v>
      </c>
    </row>
    <row r="4" spans="1:7">
      <c r="A4" s="27" t="s">
        <v>43</v>
      </c>
      <c r="B4" s="87">
        <f>B35</f>
        <v>1315.3800000000003</v>
      </c>
      <c r="C4" s="47"/>
      <c r="D4" s="48"/>
      <c r="E4" s="115"/>
      <c r="G4" s="4" t="s">
        <v>5</v>
      </c>
    </row>
    <row r="5" spans="1:7" ht="14.1" customHeight="1">
      <c r="A5" s="28" t="s">
        <v>44</v>
      </c>
      <c r="B5" s="88">
        <f>B49</f>
        <v>716.35</v>
      </c>
      <c r="C5" s="49"/>
      <c r="D5" s="50"/>
      <c r="E5" s="115"/>
      <c r="G5" s="4" t="s">
        <v>7</v>
      </c>
    </row>
    <row r="6" spans="1:7" ht="14.25" thickBot="1">
      <c r="A6" s="130" t="s">
        <v>8</v>
      </c>
      <c r="B6" s="86">
        <f>B4-B5</f>
        <v>599.03000000000031</v>
      </c>
      <c r="C6" s="51"/>
      <c r="D6" s="52"/>
      <c r="E6" s="115"/>
      <c r="G6" s="45"/>
    </row>
    <row r="7" spans="1:7" ht="3" customHeight="1">
      <c r="A7" s="1"/>
      <c r="B7" s="111"/>
      <c r="C7" s="13"/>
      <c r="D7" s="6"/>
      <c r="E7" s="9"/>
    </row>
    <row r="8" spans="1:7" ht="14.1" customHeight="1" thickBot="1">
      <c r="A8" s="24" t="s">
        <v>9</v>
      </c>
      <c r="B8" s="13"/>
      <c r="C8" s="13"/>
      <c r="D8" s="6"/>
      <c r="E8" s="9"/>
    </row>
    <row r="9" spans="1:7" ht="14.1" customHeight="1">
      <c r="A9" s="38">
        <v>2016</v>
      </c>
      <c r="B9" s="25" t="s">
        <v>64</v>
      </c>
      <c r="C9" s="125" t="s">
        <v>11</v>
      </c>
      <c r="D9" s="33" t="s">
        <v>12</v>
      </c>
      <c r="E9" s="32" t="s">
        <v>2</v>
      </c>
    </row>
    <row r="10" spans="1:7" ht="14.25">
      <c r="A10" s="131" t="s">
        <v>13</v>
      </c>
      <c r="B10" s="90">
        <f>sept!B6</f>
        <v>95.680000000000518</v>
      </c>
      <c r="C10" s="82"/>
      <c r="D10" s="91"/>
      <c r="E10" s="127"/>
    </row>
    <row r="11" spans="1:7" ht="14.25">
      <c r="A11" s="26"/>
      <c r="B11" s="85"/>
      <c r="C11" s="82"/>
      <c r="D11" s="92"/>
      <c r="E11" s="115"/>
    </row>
    <row r="12" spans="1:7" ht="14.25">
      <c r="A12" s="46" t="s">
        <v>186</v>
      </c>
      <c r="B12" s="85">
        <v>151.85</v>
      </c>
      <c r="C12" s="82">
        <v>152.19999999999999</v>
      </c>
      <c r="D12" s="83">
        <f t="shared" ref="D12:D25" si="0">B12-C12</f>
        <v>-0.34999999999999432</v>
      </c>
      <c r="E12" s="115"/>
    </row>
    <row r="13" spans="1:7" ht="14.25">
      <c r="A13" s="46" t="s">
        <v>187</v>
      </c>
      <c r="B13" s="85">
        <v>50</v>
      </c>
      <c r="C13" s="82">
        <v>50</v>
      </c>
      <c r="D13" s="83">
        <f t="shared" si="0"/>
        <v>0</v>
      </c>
      <c r="E13" s="115"/>
    </row>
    <row r="14" spans="1:7" ht="14.25">
      <c r="A14" s="46" t="s">
        <v>188</v>
      </c>
      <c r="B14" s="85">
        <v>167.9</v>
      </c>
      <c r="C14" s="82">
        <v>162.32</v>
      </c>
      <c r="D14" s="83">
        <f t="shared" si="0"/>
        <v>5.5800000000000125</v>
      </c>
      <c r="E14" s="115"/>
    </row>
    <row r="15" spans="1:7" ht="14.25">
      <c r="A15" s="46" t="s">
        <v>189</v>
      </c>
      <c r="B15" s="85">
        <v>0</v>
      </c>
      <c r="C15" s="82">
        <v>0</v>
      </c>
      <c r="D15" s="83">
        <f t="shared" si="0"/>
        <v>0</v>
      </c>
      <c r="E15" s="115" t="s">
        <v>190</v>
      </c>
    </row>
    <row r="16" spans="1:7" ht="14.25">
      <c r="A16" s="46" t="s">
        <v>191</v>
      </c>
      <c r="B16" s="85">
        <v>14.5</v>
      </c>
      <c r="C16" s="82">
        <v>17.5</v>
      </c>
      <c r="D16" s="83">
        <f t="shared" si="0"/>
        <v>-3</v>
      </c>
      <c r="E16" s="115"/>
    </row>
    <row r="17" spans="1:5" ht="14.25">
      <c r="A17" s="46" t="s">
        <v>192</v>
      </c>
      <c r="B17" s="85">
        <v>41</v>
      </c>
      <c r="C17" s="82">
        <v>38.5</v>
      </c>
      <c r="D17" s="83">
        <f t="shared" si="0"/>
        <v>2.5</v>
      </c>
      <c r="E17" s="115"/>
    </row>
    <row r="18" spans="1:5" ht="14.25">
      <c r="A18" s="46" t="s">
        <v>193</v>
      </c>
      <c r="B18" s="85">
        <v>74.400000000000006</v>
      </c>
      <c r="C18" s="82">
        <v>74.099999999999994</v>
      </c>
      <c r="D18" s="83">
        <f t="shared" si="0"/>
        <v>0.30000000000001137</v>
      </c>
      <c r="E18" s="115"/>
    </row>
    <row r="19" spans="1:5" ht="14.25">
      <c r="A19" s="46" t="s">
        <v>194</v>
      </c>
      <c r="B19" s="85">
        <v>36.5</v>
      </c>
      <c r="C19" s="82">
        <v>36.5</v>
      </c>
      <c r="D19" s="83">
        <f t="shared" si="0"/>
        <v>0</v>
      </c>
      <c r="E19" s="115"/>
    </row>
    <row r="20" spans="1:5" ht="14.25">
      <c r="A20" s="46" t="s">
        <v>195</v>
      </c>
      <c r="B20" s="85">
        <v>442.7</v>
      </c>
      <c r="C20" s="82">
        <v>437.3</v>
      </c>
      <c r="D20" s="83">
        <f t="shared" si="0"/>
        <v>5.3999999999999773</v>
      </c>
      <c r="E20" s="115"/>
    </row>
    <row r="21" spans="1:5" ht="14.25">
      <c r="A21" s="46"/>
      <c r="B21" s="85"/>
      <c r="C21" s="82"/>
      <c r="D21" s="83">
        <f t="shared" si="0"/>
        <v>0</v>
      </c>
      <c r="E21" s="115"/>
    </row>
    <row r="22" spans="1:5" ht="14.25">
      <c r="A22" s="46"/>
      <c r="B22" s="85"/>
      <c r="C22" s="82"/>
      <c r="D22" s="83">
        <f t="shared" si="0"/>
        <v>0</v>
      </c>
      <c r="E22" s="115"/>
    </row>
    <row r="23" spans="1:5" ht="14.25">
      <c r="A23" s="46"/>
      <c r="B23" s="85"/>
      <c r="C23" s="82"/>
      <c r="D23" s="83">
        <f t="shared" si="0"/>
        <v>0</v>
      </c>
      <c r="E23" s="115"/>
    </row>
    <row r="24" spans="1:5" ht="14.25">
      <c r="A24" s="46"/>
      <c r="B24" s="85"/>
      <c r="C24" s="82"/>
      <c r="D24" s="83">
        <f t="shared" si="0"/>
        <v>0</v>
      </c>
      <c r="E24" s="115"/>
    </row>
    <row r="25" spans="1:5" ht="14.25">
      <c r="A25" s="46"/>
      <c r="B25" s="85"/>
      <c r="C25" s="82"/>
      <c r="D25" s="83">
        <f t="shared" si="0"/>
        <v>0</v>
      </c>
      <c r="E25" s="115"/>
    </row>
    <row r="26" spans="1:5" ht="14.25">
      <c r="A26" s="46"/>
      <c r="B26" s="85"/>
      <c r="C26" s="82"/>
      <c r="D26" s="83"/>
      <c r="E26" s="115"/>
    </row>
    <row r="27" spans="1:5" ht="14.25">
      <c r="A27" s="26"/>
      <c r="B27" s="85"/>
      <c r="C27" s="93"/>
      <c r="D27" s="83"/>
      <c r="E27" s="115"/>
    </row>
    <row r="28" spans="1:5" ht="14.25">
      <c r="A28" s="42" t="s">
        <v>29</v>
      </c>
      <c r="B28" s="133">
        <f>SUM(B12:B27)</f>
        <v>978.84999999999991</v>
      </c>
      <c r="C28" s="93"/>
      <c r="D28" s="94"/>
      <c r="E28" s="115"/>
    </row>
    <row r="29" spans="1:5">
      <c r="A29" s="43"/>
      <c r="B29" s="94"/>
      <c r="C29" s="82"/>
      <c r="D29" s="92"/>
      <c r="E29" s="115"/>
    </row>
    <row r="30" spans="1:5" ht="14.25">
      <c r="A30" s="42" t="s">
        <v>30</v>
      </c>
      <c r="B30" s="85"/>
      <c r="C30" s="93"/>
      <c r="D30" s="94"/>
      <c r="E30" s="115"/>
    </row>
    <row r="31" spans="1:5" ht="14.25">
      <c r="A31" s="110" t="s">
        <v>77</v>
      </c>
      <c r="B31" s="85"/>
      <c r="C31" s="93"/>
      <c r="D31" s="94"/>
      <c r="E31" s="136"/>
    </row>
    <row r="32" spans="1:5" ht="14.25">
      <c r="A32" s="26" t="s">
        <v>196</v>
      </c>
      <c r="B32" s="85">
        <v>141.85</v>
      </c>
      <c r="C32" s="93"/>
      <c r="D32" s="94"/>
      <c r="E32" s="134"/>
    </row>
    <row r="33" spans="1:5" ht="14.25">
      <c r="A33" s="26" t="s">
        <v>197</v>
      </c>
      <c r="B33" s="85">
        <v>99</v>
      </c>
      <c r="C33" s="93"/>
      <c r="D33" s="94"/>
      <c r="E33" s="134"/>
    </row>
    <row r="34" spans="1:5" s="5" customFormat="1" ht="14.25" customHeight="1" thickBot="1">
      <c r="A34" s="26"/>
      <c r="B34" s="85"/>
      <c r="C34" s="93"/>
      <c r="D34" s="92"/>
      <c r="E34" s="134"/>
    </row>
    <row r="35" spans="1:5" ht="14.25" thickBot="1">
      <c r="A35" s="34" t="s">
        <v>34</v>
      </c>
      <c r="B35" s="89">
        <f>SUM(B10:B27,B31:B34)</f>
        <v>1315.3800000000003</v>
      </c>
      <c r="C35" s="89"/>
      <c r="D35" s="84">
        <f>SUM(D12:D34)</f>
        <v>10.430000000000007</v>
      </c>
      <c r="E35" s="37"/>
    </row>
    <row r="36" spans="1:5" ht="3" customHeight="1">
      <c r="A36" s="1"/>
      <c r="B36" s="13"/>
      <c r="C36" s="13"/>
      <c r="D36" s="6" t="s">
        <v>59</v>
      </c>
      <c r="E36" s="9"/>
    </row>
    <row r="37" spans="1:5" ht="14.1" customHeight="1" thickBot="1">
      <c r="A37" s="24" t="s">
        <v>35</v>
      </c>
      <c r="B37" s="13"/>
      <c r="C37" s="13"/>
      <c r="D37" s="12"/>
      <c r="E37" s="9"/>
    </row>
    <row r="38" spans="1:5" ht="14.1" customHeight="1">
      <c r="A38" s="35" t="s">
        <v>36</v>
      </c>
      <c r="B38" s="38"/>
      <c r="C38" s="29"/>
      <c r="D38" s="33"/>
      <c r="E38" s="32" t="s">
        <v>2</v>
      </c>
    </row>
    <row r="39" spans="1:5">
      <c r="A39" s="114" t="s">
        <v>198</v>
      </c>
      <c r="B39" s="85">
        <v>100</v>
      </c>
      <c r="C39" s="85"/>
      <c r="D39" s="100"/>
      <c r="E39" s="20"/>
    </row>
    <row r="40" spans="1:5">
      <c r="A40" s="114" t="s">
        <v>199</v>
      </c>
      <c r="B40" s="92">
        <v>29.35</v>
      </c>
      <c r="C40" s="102"/>
      <c r="D40" s="103"/>
      <c r="E40" s="115"/>
    </row>
    <row r="41" spans="1:5">
      <c r="A41" s="114" t="s">
        <v>200</v>
      </c>
      <c r="B41" s="92">
        <v>530</v>
      </c>
      <c r="C41" s="102"/>
      <c r="D41" s="103"/>
      <c r="E41" s="21"/>
    </row>
    <row r="42" spans="1:5">
      <c r="A42" s="114" t="s">
        <v>201</v>
      </c>
      <c r="B42" s="85">
        <v>57</v>
      </c>
      <c r="C42" s="102"/>
      <c r="D42" s="103"/>
      <c r="E42" s="21"/>
    </row>
    <row r="43" spans="1:5">
      <c r="A43" s="114"/>
      <c r="B43" s="92"/>
      <c r="C43" s="102"/>
      <c r="D43" s="103"/>
      <c r="E43" s="21"/>
    </row>
    <row r="44" spans="1:5">
      <c r="A44" s="114"/>
      <c r="B44" s="92"/>
      <c r="C44" s="104"/>
      <c r="D44" s="105"/>
      <c r="E44" s="22"/>
    </row>
    <row r="45" spans="1:5">
      <c r="A45" s="114"/>
      <c r="B45" s="92"/>
      <c r="C45" s="104"/>
      <c r="D45" s="105"/>
      <c r="E45" s="22"/>
    </row>
    <row r="46" spans="1:5">
      <c r="A46" s="114"/>
      <c r="B46" s="92"/>
      <c r="C46" s="104"/>
      <c r="D46" s="105"/>
      <c r="E46" s="22"/>
    </row>
    <row r="47" spans="1:5">
      <c r="A47" s="114"/>
      <c r="B47" s="92"/>
      <c r="C47" s="104"/>
      <c r="D47" s="105"/>
      <c r="E47" s="22"/>
    </row>
    <row r="48" spans="1:5" ht="14.25" customHeight="1" thickBot="1">
      <c r="A48" s="114"/>
      <c r="B48" s="92"/>
      <c r="C48" s="106"/>
      <c r="D48" s="105"/>
      <c r="E48" s="22"/>
    </row>
    <row r="49" spans="1:5">
      <c r="A49" s="36" t="s">
        <v>41</v>
      </c>
      <c r="B49" s="95">
        <f>SUM(B39:B47)</f>
        <v>716.35</v>
      </c>
      <c r="C49" s="109"/>
      <c r="D49" s="108"/>
      <c r="E49" s="23"/>
    </row>
    <row r="50" spans="1:5" ht="10.5" customHeight="1">
      <c r="A50" s="1"/>
      <c r="B50" s="13"/>
      <c r="C50" s="13"/>
      <c r="D50" s="6"/>
      <c r="E50" s="9"/>
    </row>
    <row r="51" spans="1:5" ht="3" customHeight="1">
      <c r="A51" s="2"/>
      <c r="B51" s="14"/>
      <c r="C51" s="14"/>
      <c r="D51" s="11"/>
      <c r="E51" s="3"/>
    </row>
    <row r="52" spans="1:5" ht="9.9499999999999993" customHeight="1">
      <c r="A52" s="2"/>
      <c r="B52" s="14"/>
      <c r="C52" s="14"/>
      <c r="D52" s="11"/>
      <c r="E52" s="3"/>
    </row>
  </sheetData>
  <sheetProtection sheet="1" objects="1" scenarios="1"/>
  <printOptions gridLinesSet="0"/>
  <pageMargins left="0.27500000000000002" right="0.27500000000000002" top="0.27500000000000002" bottom="0.45833333333333331" header="0.27500000000000002" footer="0.45833333333333331"/>
  <pageSetup paperSize="9" orientation="portrait" r:id="rId1"/>
  <headerFooter alignWithMargins="0"/>
  <rowBreaks count="1" manualBreakCount="1">
    <brk id="52" min="1" max="7" man="1"/>
  </rowBreaks>
  <ignoredErrors>
    <ignoredError sqref="B4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1"/>
  <sheetViews>
    <sheetView showGridLines="0" topLeftCell="A33" workbookViewId="0" xr3:uid="{65FA3815-DCC1-5481-872F-D2879ED395ED}">
      <selection activeCell="C42" sqref="C42"/>
    </sheetView>
  </sheetViews>
  <sheetFormatPr defaultColWidth="8" defaultRowHeight="13.5"/>
  <cols>
    <col min="1" max="1" width="25" style="8" customWidth="1"/>
    <col min="2" max="3" width="16" style="15" customWidth="1"/>
    <col min="4" max="4" width="16" style="7" customWidth="1"/>
    <col min="5" max="5" width="23" style="10" customWidth="1"/>
    <col min="6" max="6" width="8" style="8"/>
    <col min="7" max="7" width="10.42578125" style="8" bestFit="1" customWidth="1"/>
    <col min="8" max="16384" width="8" style="8"/>
  </cols>
  <sheetData>
    <row r="1" spans="1:7" ht="30" customHeight="1">
      <c r="A1" s="44" t="s">
        <v>202</v>
      </c>
      <c r="B1" s="39"/>
      <c r="C1" s="39"/>
      <c r="D1" s="40"/>
      <c r="E1" s="41"/>
    </row>
    <row r="2" spans="1:7" ht="14.1" customHeight="1" thickBot="1">
      <c r="A2" s="24" t="s">
        <v>1</v>
      </c>
      <c r="B2" s="13"/>
      <c r="C2" s="13"/>
      <c r="D2" s="6"/>
      <c r="E2" s="9"/>
    </row>
    <row r="3" spans="1:7" ht="14.1" customHeight="1">
      <c r="A3" s="16"/>
      <c r="B3" s="38"/>
      <c r="C3" s="29"/>
      <c r="D3" s="30"/>
      <c r="E3" s="31" t="s">
        <v>2</v>
      </c>
      <c r="G3" s="4" t="s">
        <v>3</v>
      </c>
    </row>
    <row r="4" spans="1:7">
      <c r="A4" s="27" t="s">
        <v>43</v>
      </c>
      <c r="B4" s="87">
        <f>B34</f>
        <v>1104.3300000000004</v>
      </c>
      <c r="C4" s="47"/>
      <c r="D4" s="48"/>
      <c r="E4" s="115"/>
      <c r="G4" s="4" t="s">
        <v>5</v>
      </c>
    </row>
    <row r="5" spans="1:7" ht="14.1" customHeight="1">
      <c r="A5" s="28" t="s">
        <v>44</v>
      </c>
      <c r="B5" s="88">
        <f>B48</f>
        <v>775.09</v>
      </c>
      <c r="C5" s="49"/>
      <c r="D5" s="50"/>
      <c r="E5" s="115"/>
      <c r="G5" s="4" t="s">
        <v>7</v>
      </c>
    </row>
    <row r="6" spans="1:7" ht="14.25" thickBot="1">
      <c r="A6" s="130" t="s">
        <v>8</v>
      </c>
      <c r="B6" s="86">
        <f>B4-B5</f>
        <v>329.24000000000035</v>
      </c>
      <c r="C6" s="51"/>
      <c r="D6" s="52"/>
      <c r="E6" s="115"/>
      <c r="G6" s="45"/>
    </row>
    <row r="7" spans="1:7" ht="3" customHeight="1">
      <c r="A7" s="1"/>
      <c r="B7" s="13"/>
      <c r="C7" s="13"/>
      <c r="D7" s="6"/>
      <c r="E7" s="9"/>
    </row>
    <row r="8" spans="1:7" ht="14.1" customHeight="1" thickBot="1">
      <c r="A8" s="24" t="s">
        <v>9</v>
      </c>
      <c r="B8" s="13"/>
      <c r="C8" s="13"/>
      <c r="D8" s="6"/>
      <c r="E8" s="9"/>
    </row>
    <row r="9" spans="1:7" ht="14.1" customHeight="1">
      <c r="A9" s="38">
        <v>2016</v>
      </c>
      <c r="B9" s="25" t="s">
        <v>64</v>
      </c>
      <c r="C9" s="125" t="s">
        <v>11</v>
      </c>
      <c r="D9" s="33" t="s">
        <v>12</v>
      </c>
      <c r="E9" s="32" t="s">
        <v>2</v>
      </c>
    </row>
    <row r="10" spans="1:7" ht="14.25">
      <c r="A10" s="131" t="s">
        <v>13</v>
      </c>
      <c r="B10" s="90">
        <f>okt!B6</f>
        <v>599.03000000000031</v>
      </c>
      <c r="C10" s="82"/>
      <c r="D10" s="91"/>
      <c r="E10" s="127"/>
    </row>
    <row r="11" spans="1:7" ht="14.25">
      <c r="A11" s="26"/>
      <c r="B11" s="85"/>
      <c r="C11" s="82"/>
      <c r="D11" s="92"/>
      <c r="E11" s="115"/>
    </row>
    <row r="12" spans="1:7" ht="14.25">
      <c r="A12" s="46" t="s">
        <v>203</v>
      </c>
      <c r="B12" s="85">
        <v>17</v>
      </c>
      <c r="C12" s="82">
        <v>17</v>
      </c>
      <c r="D12" s="83">
        <f t="shared" ref="D12:D24" si="0">B12-C12</f>
        <v>0</v>
      </c>
      <c r="E12" s="115"/>
    </row>
    <row r="13" spans="1:7" ht="14.25">
      <c r="A13" s="46" t="s">
        <v>204</v>
      </c>
      <c r="B13" s="85">
        <v>100.7</v>
      </c>
      <c r="C13" s="82">
        <v>97.6</v>
      </c>
      <c r="D13" s="83">
        <f t="shared" si="0"/>
        <v>3.1000000000000085</v>
      </c>
      <c r="E13" s="115"/>
    </row>
    <row r="14" spans="1:7" ht="14.25">
      <c r="A14" s="46" t="s">
        <v>205</v>
      </c>
      <c r="B14" s="85">
        <v>32.299999999999997</v>
      </c>
      <c r="C14" s="82">
        <v>32.299999999999997</v>
      </c>
      <c r="D14" s="83">
        <f t="shared" si="0"/>
        <v>0</v>
      </c>
      <c r="E14" s="115"/>
    </row>
    <row r="15" spans="1:7" ht="14.25">
      <c r="A15" s="46" t="s">
        <v>206</v>
      </c>
      <c r="B15" s="85">
        <v>185.1</v>
      </c>
      <c r="C15" s="82">
        <v>187.6</v>
      </c>
      <c r="D15" s="83">
        <f t="shared" si="0"/>
        <v>-2.5</v>
      </c>
      <c r="E15" s="115"/>
    </row>
    <row r="16" spans="1:7" ht="14.25">
      <c r="A16" s="46" t="s">
        <v>207</v>
      </c>
      <c r="B16" s="85">
        <v>0</v>
      </c>
      <c r="C16" s="82">
        <v>0</v>
      </c>
      <c r="D16" s="83">
        <f t="shared" si="0"/>
        <v>0</v>
      </c>
      <c r="E16" s="115" t="s">
        <v>208</v>
      </c>
    </row>
    <row r="17" spans="1:5" ht="14.25">
      <c r="A17" s="46" t="s">
        <v>209</v>
      </c>
      <c r="B17" s="85">
        <v>103</v>
      </c>
      <c r="C17" s="82">
        <v>102.5</v>
      </c>
      <c r="D17" s="83">
        <f t="shared" si="0"/>
        <v>0.5</v>
      </c>
      <c r="E17" s="115"/>
    </row>
    <row r="18" spans="1:5" ht="14.25">
      <c r="A18" s="46" t="s">
        <v>210</v>
      </c>
      <c r="B18" s="85">
        <v>0</v>
      </c>
      <c r="C18" s="82">
        <v>0</v>
      </c>
      <c r="D18" s="83">
        <f t="shared" si="0"/>
        <v>0</v>
      </c>
      <c r="E18" s="115"/>
    </row>
    <row r="19" spans="1:5" ht="14.25">
      <c r="A19" s="46" t="s">
        <v>211</v>
      </c>
      <c r="B19" s="85">
        <v>67.2</v>
      </c>
      <c r="C19" s="82">
        <v>67.2</v>
      </c>
      <c r="D19" s="83">
        <f t="shared" si="0"/>
        <v>0</v>
      </c>
      <c r="E19" s="115"/>
    </row>
    <row r="20" spans="1:5" ht="14.25">
      <c r="A20" s="46"/>
      <c r="B20" s="85"/>
      <c r="C20" s="82"/>
      <c r="D20" s="83">
        <f t="shared" si="0"/>
        <v>0</v>
      </c>
      <c r="E20" s="115"/>
    </row>
    <row r="21" spans="1:5" ht="14.25">
      <c r="A21" s="46"/>
      <c r="B21" s="85"/>
      <c r="C21" s="82"/>
      <c r="D21" s="83">
        <f t="shared" si="0"/>
        <v>0</v>
      </c>
      <c r="E21" s="115"/>
    </row>
    <row r="22" spans="1:5" ht="14.25">
      <c r="A22" s="46"/>
      <c r="B22" s="85"/>
      <c r="C22" s="82"/>
      <c r="D22" s="83">
        <f t="shared" si="0"/>
        <v>0</v>
      </c>
      <c r="E22" s="115"/>
    </row>
    <row r="23" spans="1:5" ht="14.25">
      <c r="A23" s="46"/>
      <c r="B23" s="85"/>
      <c r="C23" s="82"/>
      <c r="D23" s="83">
        <f t="shared" si="0"/>
        <v>0</v>
      </c>
      <c r="E23" s="115"/>
    </row>
    <row r="24" spans="1:5" ht="14.25">
      <c r="A24" s="46"/>
      <c r="B24" s="85"/>
      <c r="C24" s="82"/>
      <c r="D24" s="83">
        <f t="shared" si="0"/>
        <v>0</v>
      </c>
      <c r="E24" s="115"/>
    </row>
    <row r="25" spans="1:5" ht="14.25">
      <c r="A25" s="46"/>
      <c r="B25" s="85"/>
      <c r="C25" s="82"/>
      <c r="D25" s="83"/>
      <c r="E25" s="115"/>
    </row>
    <row r="26" spans="1:5" ht="14.25">
      <c r="A26" s="26"/>
      <c r="B26" s="85"/>
      <c r="C26" s="93"/>
      <c r="D26" s="83"/>
      <c r="E26" s="115"/>
    </row>
    <row r="27" spans="1:5" ht="14.25">
      <c r="A27" s="42" t="s">
        <v>29</v>
      </c>
      <c r="B27" s="133">
        <f>SUM(B12:B26)</f>
        <v>505.3</v>
      </c>
      <c r="C27" s="93"/>
      <c r="D27" s="94"/>
      <c r="E27" s="115"/>
    </row>
    <row r="28" spans="1:5">
      <c r="A28" s="43"/>
      <c r="B28" s="94"/>
      <c r="C28" s="82"/>
      <c r="D28" s="92"/>
      <c r="E28" s="115"/>
    </row>
    <row r="29" spans="1:5" ht="14.25">
      <c r="A29" s="42" t="s">
        <v>30</v>
      </c>
      <c r="B29" s="85"/>
      <c r="C29" s="93"/>
      <c r="D29" s="94"/>
      <c r="E29" s="115"/>
    </row>
    <row r="30" spans="1:5" ht="14.25">
      <c r="A30" s="110" t="s">
        <v>77</v>
      </c>
      <c r="B30" s="85"/>
      <c r="C30" s="93"/>
      <c r="D30" s="94"/>
      <c r="E30" s="136"/>
    </row>
    <row r="31" spans="1:5" ht="14.25">
      <c r="A31" s="26"/>
      <c r="B31" s="85"/>
      <c r="C31" s="93"/>
      <c r="D31" s="94"/>
      <c r="E31" s="134"/>
    </row>
    <row r="32" spans="1:5" ht="14.25">
      <c r="A32" s="26"/>
      <c r="B32" s="85"/>
      <c r="C32" s="93"/>
      <c r="D32" s="94"/>
      <c r="E32" s="134"/>
    </row>
    <row r="33" spans="1:5" s="5" customFormat="1" ht="14.25" customHeight="1" thickBot="1">
      <c r="A33" s="26"/>
      <c r="B33" s="85"/>
      <c r="C33" s="93"/>
      <c r="D33" s="92"/>
      <c r="E33" s="134"/>
    </row>
    <row r="34" spans="1:5" ht="14.25" thickBot="1">
      <c r="A34" s="34" t="s">
        <v>34</v>
      </c>
      <c r="B34" s="89">
        <f>SUM(B10:B26,B30:B33)</f>
        <v>1104.3300000000004</v>
      </c>
      <c r="C34" s="89"/>
      <c r="D34" s="84">
        <f>SUM(D12:D33)</f>
        <v>1.1000000000000085</v>
      </c>
      <c r="E34" s="37"/>
    </row>
    <row r="35" spans="1:5" ht="3" customHeight="1">
      <c r="A35" s="1"/>
      <c r="B35" s="13"/>
      <c r="C35" s="13"/>
      <c r="D35" s="6" t="s">
        <v>59</v>
      </c>
      <c r="E35" s="9"/>
    </row>
    <row r="36" spans="1:5" ht="14.1" customHeight="1" thickBot="1">
      <c r="A36" s="24" t="s">
        <v>35</v>
      </c>
      <c r="B36" s="13"/>
      <c r="C36" s="13"/>
      <c r="D36" s="12"/>
      <c r="E36" s="9"/>
    </row>
    <row r="37" spans="1:5" ht="14.1" customHeight="1">
      <c r="A37" s="35" t="s">
        <v>36</v>
      </c>
      <c r="B37" s="38"/>
      <c r="C37" s="29"/>
      <c r="D37" s="33"/>
      <c r="E37" s="32" t="s">
        <v>2</v>
      </c>
    </row>
    <row r="38" spans="1:5">
      <c r="A38" s="114" t="s">
        <v>212</v>
      </c>
      <c r="B38" s="85">
        <v>490</v>
      </c>
      <c r="C38" s="85"/>
      <c r="D38" s="100"/>
      <c r="E38" s="20"/>
    </row>
    <row r="39" spans="1:5">
      <c r="A39" s="114" t="s">
        <v>213</v>
      </c>
      <c r="B39" s="92">
        <v>30.5</v>
      </c>
      <c r="C39" s="102"/>
      <c r="D39" s="103"/>
      <c r="E39" s="115"/>
    </row>
    <row r="40" spans="1:5">
      <c r="A40" s="114" t="s">
        <v>214</v>
      </c>
      <c r="B40" s="92">
        <v>12.89</v>
      </c>
      <c r="C40" s="102"/>
      <c r="D40" s="103"/>
      <c r="E40" s="21"/>
    </row>
    <row r="41" spans="1:5">
      <c r="A41" s="114" t="s">
        <v>215</v>
      </c>
      <c r="B41" s="85">
        <v>71.7</v>
      </c>
      <c r="C41" s="102"/>
      <c r="D41" s="103"/>
      <c r="E41" s="21"/>
    </row>
    <row r="42" spans="1:5">
      <c r="A42" s="114" t="s">
        <v>216</v>
      </c>
      <c r="B42" s="92">
        <v>170</v>
      </c>
      <c r="C42" s="102"/>
      <c r="D42" s="103"/>
      <c r="E42" s="21"/>
    </row>
    <row r="43" spans="1:5">
      <c r="A43" s="114"/>
      <c r="B43" s="92"/>
      <c r="C43" s="104"/>
      <c r="D43" s="105"/>
      <c r="E43" s="22"/>
    </row>
    <row r="44" spans="1:5">
      <c r="A44" s="114"/>
      <c r="B44" s="92"/>
      <c r="C44" s="104"/>
      <c r="D44" s="105"/>
      <c r="E44" s="22"/>
    </row>
    <row r="45" spans="1:5">
      <c r="A45" s="114"/>
      <c r="B45" s="92"/>
      <c r="C45" s="104"/>
      <c r="D45" s="105"/>
      <c r="E45" s="22"/>
    </row>
    <row r="46" spans="1:5">
      <c r="A46" s="114"/>
      <c r="B46" s="92"/>
      <c r="C46" s="104"/>
      <c r="D46" s="105"/>
      <c r="E46" s="22"/>
    </row>
    <row r="47" spans="1:5" ht="14.25" customHeight="1" thickBot="1">
      <c r="A47" s="114"/>
      <c r="B47" s="92"/>
      <c r="C47" s="106"/>
      <c r="D47" s="105"/>
      <c r="E47" s="22"/>
    </row>
    <row r="48" spans="1:5">
      <c r="A48" s="36" t="s">
        <v>41</v>
      </c>
      <c r="B48" s="95">
        <f>SUM(B38:B46)</f>
        <v>775.09</v>
      </c>
      <c r="C48" s="109"/>
      <c r="D48" s="108"/>
      <c r="E48" s="23"/>
    </row>
    <row r="49" spans="1:5" ht="10.5" customHeight="1">
      <c r="A49" s="1"/>
      <c r="B49" s="13"/>
      <c r="C49" s="13"/>
      <c r="D49" s="6"/>
      <c r="E49" s="9"/>
    </row>
    <row r="50" spans="1:5" ht="3" customHeight="1">
      <c r="A50" s="2"/>
      <c r="B50" s="14"/>
      <c r="C50" s="14"/>
      <c r="D50" s="11"/>
      <c r="E50" s="3"/>
    </row>
    <row r="51" spans="1:5" ht="9.9499999999999993" customHeight="1">
      <c r="A51" s="2"/>
      <c r="B51" s="14"/>
      <c r="C51" s="14"/>
      <c r="D51" s="11"/>
      <c r="E51" s="3"/>
    </row>
  </sheetData>
  <sheetProtection sheet="1" objects="1" scenarios="1"/>
  <printOptions gridLinesSet="0"/>
  <pageMargins left="0.27500000000000002" right="0.27500000000000002" top="0.27500000000000002" bottom="0.45833333333333331" header="0.27500000000000002" footer="0.45833333333333331"/>
  <pageSetup paperSize="9" orientation="portrait" r:id="rId1"/>
  <headerFooter alignWithMargins="0"/>
  <rowBreaks count="1" manualBreakCount="1">
    <brk id="51" min="1" max="7" man="1"/>
  </rowBreaks>
  <ignoredErrors>
    <ignoredError sqref="B4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2"/>
  <sheetViews>
    <sheetView showGridLines="0" workbookViewId="0" xr3:uid="{FF0BDA26-1AD6-5648-BD9A-E01AA4DDCA7C}">
      <selection activeCell="K19" sqref="K19"/>
    </sheetView>
  </sheetViews>
  <sheetFormatPr defaultColWidth="8" defaultRowHeight="13.5"/>
  <cols>
    <col min="1" max="1" width="25" style="8" customWidth="1"/>
    <col min="2" max="3" width="16" style="15" customWidth="1"/>
    <col min="4" max="4" width="16" style="7" customWidth="1"/>
    <col min="5" max="5" width="23" style="10" customWidth="1"/>
    <col min="6" max="6" width="8" style="8"/>
    <col min="7" max="7" width="10.42578125" style="8" bestFit="1" customWidth="1"/>
    <col min="8" max="16384" width="8" style="8"/>
  </cols>
  <sheetData>
    <row r="1" spans="1:7" ht="30" customHeight="1">
      <c r="A1" s="44" t="s">
        <v>217</v>
      </c>
      <c r="B1" s="39"/>
      <c r="C1" s="39"/>
      <c r="D1" s="40"/>
      <c r="E1" s="41"/>
    </row>
    <row r="2" spans="1:7" ht="14.1" customHeight="1" thickBot="1">
      <c r="A2" s="24" t="s">
        <v>1</v>
      </c>
      <c r="B2" s="13"/>
      <c r="C2" s="13"/>
      <c r="D2" s="6"/>
      <c r="E2" s="9"/>
    </row>
    <row r="3" spans="1:7" ht="14.1" customHeight="1">
      <c r="A3" s="16"/>
      <c r="B3" s="38"/>
      <c r="C3" s="29"/>
      <c r="D3" s="30"/>
      <c r="E3" s="31" t="s">
        <v>2</v>
      </c>
      <c r="G3" s="4" t="s">
        <v>3</v>
      </c>
    </row>
    <row r="4" spans="1:7">
      <c r="A4" s="27" t="s">
        <v>43</v>
      </c>
      <c r="B4" s="87">
        <f>B35</f>
        <v>1692.3000000000004</v>
      </c>
      <c r="C4" s="47"/>
      <c r="D4" s="48"/>
      <c r="E4" s="115"/>
      <c r="G4" s="4" t="s">
        <v>5</v>
      </c>
    </row>
    <row r="5" spans="1:7" ht="14.1" customHeight="1">
      <c r="A5" s="28" t="s">
        <v>44</v>
      </c>
      <c r="B5" s="88">
        <f>B49</f>
        <v>1254.31</v>
      </c>
      <c r="C5" s="49"/>
      <c r="D5" s="50"/>
      <c r="E5" s="115"/>
      <c r="G5" s="4" t="s">
        <v>7</v>
      </c>
    </row>
    <row r="6" spans="1:7" ht="14.25" thickBot="1">
      <c r="A6" s="130" t="s">
        <v>8</v>
      </c>
      <c r="B6" s="86">
        <f>B4-B5</f>
        <v>437.99000000000046</v>
      </c>
      <c r="C6" s="51"/>
      <c r="D6" s="52"/>
      <c r="E6" s="115"/>
      <c r="G6" s="45"/>
    </row>
    <row r="7" spans="1:7" ht="3" customHeight="1">
      <c r="A7" s="1"/>
      <c r="B7" s="13"/>
      <c r="C7" s="13"/>
      <c r="D7" s="6"/>
      <c r="E7" s="9"/>
    </row>
    <row r="8" spans="1:7" ht="14.1" customHeight="1" thickBot="1">
      <c r="A8" s="24" t="s">
        <v>9</v>
      </c>
      <c r="B8" s="13"/>
      <c r="C8" s="13"/>
      <c r="D8" s="6"/>
      <c r="E8" s="9"/>
    </row>
    <row r="9" spans="1:7" ht="14.1" customHeight="1">
      <c r="A9" s="38">
        <v>2016</v>
      </c>
      <c r="B9" s="25" t="s">
        <v>64</v>
      </c>
      <c r="C9" s="125" t="s">
        <v>11</v>
      </c>
      <c r="D9" s="33" t="s">
        <v>12</v>
      </c>
      <c r="E9" s="32" t="s">
        <v>2</v>
      </c>
    </row>
    <row r="10" spans="1:7" ht="14.25">
      <c r="A10" s="131" t="s">
        <v>13</v>
      </c>
      <c r="B10" s="90">
        <f>nov!B6</f>
        <v>329.24000000000035</v>
      </c>
      <c r="C10" s="82"/>
      <c r="D10" s="91"/>
      <c r="E10" s="127"/>
    </row>
    <row r="11" spans="1:7" ht="14.25">
      <c r="A11" s="26"/>
      <c r="B11" s="85"/>
      <c r="C11" s="82"/>
      <c r="D11" s="92"/>
      <c r="E11" s="115"/>
    </row>
    <row r="12" spans="1:7" ht="14.25">
      <c r="A12" s="46" t="s">
        <v>218</v>
      </c>
      <c r="B12" s="85">
        <v>0</v>
      </c>
      <c r="C12" s="82">
        <v>0</v>
      </c>
      <c r="D12" s="83">
        <f t="shared" ref="D12:D25" si="0">B12-C12</f>
        <v>0</v>
      </c>
      <c r="E12" s="115" t="s">
        <v>190</v>
      </c>
    </row>
    <row r="13" spans="1:7" ht="14.25">
      <c r="A13" s="46" t="s">
        <v>219</v>
      </c>
      <c r="B13" s="85">
        <v>150.27000000000001</v>
      </c>
      <c r="C13" s="82">
        <v>150.30000000000001</v>
      </c>
      <c r="D13" s="83">
        <f t="shared" si="0"/>
        <v>-3.0000000000001137E-2</v>
      </c>
      <c r="E13" s="115"/>
    </row>
    <row r="14" spans="1:7" ht="14.25">
      <c r="A14" s="46" t="s">
        <v>220</v>
      </c>
      <c r="B14" s="85">
        <v>0</v>
      </c>
      <c r="C14" s="82">
        <v>0</v>
      </c>
      <c r="D14" s="83">
        <f t="shared" si="0"/>
        <v>0</v>
      </c>
      <c r="E14" s="115" t="s">
        <v>190</v>
      </c>
    </row>
    <row r="15" spans="1:7" ht="14.25">
      <c r="A15" s="46" t="s">
        <v>221</v>
      </c>
      <c r="B15" s="85">
        <v>4</v>
      </c>
      <c r="C15" s="82">
        <v>4</v>
      </c>
      <c r="D15" s="83">
        <f t="shared" si="0"/>
        <v>0</v>
      </c>
      <c r="E15" s="115"/>
    </row>
    <row r="16" spans="1:7" ht="14.25">
      <c r="A16" s="46" t="s">
        <v>222</v>
      </c>
      <c r="B16" s="85">
        <v>15</v>
      </c>
      <c r="C16" s="82">
        <v>14.4</v>
      </c>
      <c r="D16" s="83">
        <f t="shared" si="0"/>
        <v>0.59999999999999964</v>
      </c>
      <c r="E16" s="115"/>
    </row>
    <row r="17" spans="1:5" ht="14.25">
      <c r="A17" s="46" t="s">
        <v>223</v>
      </c>
      <c r="B17" s="85">
        <v>595.74</v>
      </c>
      <c r="C17" s="82">
        <v>595.74</v>
      </c>
      <c r="D17" s="83">
        <f t="shared" si="0"/>
        <v>0</v>
      </c>
      <c r="E17" s="115"/>
    </row>
    <row r="18" spans="1:5" ht="14.25">
      <c r="A18" s="46" t="s">
        <v>224</v>
      </c>
      <c r="B18" s="85">
        <v>0</v>
      </c>
      <c r="C18" s="82">
        <v>0</v>
      </c>
      <c r="D18" s="83">
        <f t="shared" si="0"/>
        <v>0</v>
      </c>
      <c r="E18" s="115" t="s">
        <v>190</v>
      </c>
    </row>
    <row r="19" spans="1:5" ht="14.25">
      <c r="A19" s="46" t="s">
        <v>225</v>
      </c>
      <c r="B19" s="85">
        <v>48.3</v>
      </c>
      <c r="C19" s="82">
        <v>48.3</v>
      </c>
      <c r="D19" s="83">
        <f t="shared" si="0"/>
        <v>0</v>
      </c>
      <c r="E19" s="115"/>
    </row>
    <row r="20" spans="1:5" ht="14.25">
      <c r="A20" s="46" t="s">
        <v>226</v>
      </c>
      <c r="B20" s="85">
        <v>284.95</v>
      </c>
      <c r="C20" s="82">
        <v>284.95</v>
      </c>
      <c r="D20" s="83">
        <f t="shared" si="0"/>
        <v>0</v>
      </c>
      <c r="E20" s="115"/>
    </row>
    <row r="21" spans="1:5" ht="14.25">
      <c r="A21" s="46" t="s">
        <v>227</v>
      </c>
      <c r="B21" s="85">
        <v>39</v>
      </c>
      <c r="C21" s="82">
        <v>29.5</v>
      </c>
      <c r="D21" s="83">
        <f t="shared" si="0"/>
        <v>9.5</v>
      </c>
      <c r="E21" s="115"/>
    </row>
    <row r="22" spans="1:5" ht="14.25">
      <c r="A22" s="46" t="s">
        <v>228</v>
      </c>
      <c r="B22" s="85">
        <v>10.8</v>
      </c>
      <c r="C22" s="82">
        <v>10.8</v>
      </c>
      <c r="D22" s="83">
        <f t="shared" si="0"/>
        <v>0</v>
      </c>
      <c r="E22" s="115"/>
    </row>
    <row r="23" spans="1:5" ht="14.25">
      <c r="A23" s="46"/>
      <c r="B23" s="85"/>
      <c r="C23" s="82"/>
      <c r="D23" s="83">
        <f t="shared" si="0"/>
        <v>0</v>
      </c>
      <c r="E23" s="115"/>
    </row>
    <row r="24" spans="1:5" ht="14.25">
      <c r="A24" s="46"/>
      <c r="B24" s="85"/>
      <c r="C24" s="82"/>
      <c r="D24" s="83">
        <f t="shared" si="0"/>
        <v>0</v>
      </c>
      <c r="E24" s="115"/>
    </row>
    <row r="25" spans="1:5" ht="14.25">
      <c r="A25" s="46"/>
      <c r="B25" s="85"/>
      <c r="C25" s="82"/>
      <c r="D25" s="83">
        <f t="shared" si="0"/>
        <v>0</v>
      </c>
      <c r="E25" s="115"/>
    </row>
    <row r="26" spans="1:5" ht="14.25">
      <c r="A26" s="46"/>
      <c r="B26" s="85"/>
      <c r="C26" s="82"/>
      <c r="D26" s="83"/>
      <c r="E26" s="115"/>
    </row>
    <row r="27" spans="1:5" ht="14.25">
      <c r="A27" s="26"/>
      <c r="B27" s="85"/>
      <c r="C27" s="93"/>
      <c r="D27" s="83"/>
      <c r="E27" s="115"/>
    </row>
    <row r="28" spans="1:5" ht="14.25">
      <c r="A28" s="42" t="s">
        <v>29</v>
      </c>
      <c r="B28" s="133">
        <f>SUM(B12:B27)</f>
        <v>1148.06</v>
      </c>
      <c r="C28" s="93"/>
      <c r="D28" s="94"/>
      <c r="E28" s="115"/>
    </row>
    <row r="29" spans="1:5">
      <c r="A29" s="43"/>
      <c r="B29" s="94"/>
      <c r="C29" s="82"/>
      <c r="D29" s="92"/>
      <c r="E29" s="115"/>
    </row>
    <row r="30" spans="1:5" ht="14.25">
      <c r="A30" s="42" t="s">
        <v>30</v>
      </c>
      <c r="B30" s="85"/>
      <c r="C30" s="93"/>
      <c r="D30" s="94"/>
      <c r="E30" s="115"/>
    </row>
    <row r="31" spans="1:5" ht="14.25">
      <c r="A31" s="110" t="s">
        <v>77</v>
      </c>
      <c r="B31" s="85"/>
      <c r="C31" s="93"/>
      <c r="D31" s="94"/>
      <c r="E31" s="136"/>
    </row>
    <row r="32" spans="1:5" ht="14.25">
      <c r="A32" s="26" t="s">
        <v>229</v>
      </c>
      <c r="B32" s="85">
        <v>75</v>
      </c>
      <c r="C32" s="93"/>
      <c r="D32" s="94"/>
      <c r="E32" s="134"/>
    </row>
    <row r="33" spans="1:5" ht="14.25">
      <c r="A33" s="26" t="s">
        <v>230</v>
      </c>
      <c r="B33" s="85">
        <v>140</v>
      </c>
      <c r="C33" s="93"/>
      <c r="D33" s="94"/>
      <c r="E33" s="134"/>
    </row>
    <row r="34" spans="1:5" s="5" customFormat="1" ht="14.25" customHeight="1" thickBot="1">
      <c r="A34" s="26"/>
      <c r="B34" s="85"/>
      <c r="C34" s="93"/>
      <c r="D34" s="92"/>
      <c r="E34" s="134"/>
    </row>
    <row r="35" spans="1:5" ht="14.25" thickBot="1">
      <c r="A35" s="34" t="s">
        <v>34</v>
      </c>
      <c r="B35" s="89">
        <f>SUM(B10:B27,B31:B34)</f>
        <v>1692.3000000000004</v>
      </c>
      <c r="C35" s="89"/>
      <c r="D35" s="84">
        <f>SUM(D12:D34)</f>
        <v>10.069999999999999</v>
      </c>
      <c r="E35" s="37"/>
    </row>
    <row r="36" spans="1:5" ht="3" customHeight="1">
      <c r="A36" s="1"/>
      <c r="B36" s="13"/>
      <c r="C36" s="13"/>
      <c r="D36" s="6" t="s">
        <v>59</v>
      </c>
      <c r="E36" s="9"/>
    </row>
    <row r="37" spans="1:5" ht="14.1" customHeight="1" thickBot="1">
      <c r="A37" s="24" t="s">
        <v>35</v>
      </c>
      <c r="B37" s="13"/>
      <c r="C37" s="13"/>
      <c r="D37" s="12"/>
      <c r="E37" s="9"/>
    </row>
    <row r="38" spans="1:5" ht="14.1" customHeight="1">
      <c r="A38" s="35" t="s">
        <v>36</v>
      </c>
      <c r="B38" s="38"/>
      <c r="C38" s="29"/>
      <c r="D38" s="33"/>
      <c r="E38" s="32" t="s">
        <v>2</v>
      </c>
    </row>
    <row r="39" spans="1:5">
      <c r="A39" s="114" t="s">
        <v>231</v>
      </c>
      <c r="B39" s="85">
        <v>86.2</v>
      </c>
      <c r="C39" s="85"/>
      <c r="D39" s="100"/>
      <c r="E39" s="20"/>
    </row>
    <row r="40" spans="1:5">
      <c r="A40" s="114" t="s">
        <v>232</v>
      </c>
      <c r="B40" s="92">
        <v>72.52</v>
      </c>
      <c r="C40" s="102"/>
      <c r="D40" s="103"/>
      <c r="E40" s="115"/>
    </row>
    <row r="41" spans="1:5">
      <c r="A41" s="114" t="s">
        <v>233</v>
      </c>
      <c r="B41" s="92">
        <v>66.44</v>
      </c>
      <c r="C41" s="102"/>
      <c r="D41" s="103"/>
      <c r="E41" s="21"/>
    </row>
    <row r="42" spans="1:5">
      <c r="A42" s="114" t="s">
        <v>234</v>
      </c>
      <c r="B42" s="85">
        <v>2.9</v>
      </c>
      <c r="C42" s="102"/>
      <c r="D42" s="103"/>
      <c r="E42" s="21"/>
    </row>
    <row r="43" spans="1:5">
      <c r="A43" s="114" t="s">
        <v>235</v>
      </c>
      <c r="B43" s="92">
        <v>11.25</v>
      </c>
      <c r="C43" s="102"/>
      <c r="D43" s="103"/>
      <c r="E43" s="21"/>
    </row>
    <row r="44" spans="1:5">
      <c r="A44" s="114" t="s">
        <v>236</v>
      </c>
      <c r="B44" s="92">
        <v>545</v>
      </c>
      <c r="C44" s="104"/>
      <c r="D44" s="105"/>
      <c r="E44" s="22"/>
    </row>
    <row r="45" spans="1:5">
      <c r="A45" s="114" t="s">
        <v>237</v>
      </c>
      <c r="B45" s="92">
        <v>470</v>
      </c>
      <c r="C45" s="104"/>
      <c r="D45" s="105"/>
      <c r="E45" s="22"/>
    </row>
    <row r="46" spans="1:5">
      <c r="A46" s="114"/>
      <c r="B46" s="92"/>
      <c r="C46" s="104"/>
      <c r="D46" s="105"/>
      <c r="E46" s="22"/>
    </row>
    <row r="47" spans="1:5">
      <c r="A47" s="114"/>
      <c r="B47" s="92"/>
      <c r="C47" s="104"/>
      <c r="D47" s="105"/>
      <c r="E47" s="22"/>
    </row>
    <row r="48" spans="1:5" ht="14.25" customHeight="1" thickBot="1">
      <c r="A48" s="114"/>
      <c r="B48" s="92"/>
      <c r="C48" s="106"/>
      <c r="D48" s="105"/>
      <c r="E48" s="22"/>
    </row>
    <row r="49" spans="1:5">
      <c r="A49" s="36" t="s">
        <v>41</v>
      </c>
      <c r="B49" s="95">
        <f>SUM(B39:B47)</f>
        <v>1254.31</v>
      </c>
      <c r="C49" s="109"/>
      <c r="D49" s="108"/>
      <c r="E49" s="23"/>
    </row>
    <row r="50" spans="1:5" ht="10.5" customHeight="1">
      <c r="A50" s="1"/>
      <c r="B50" s="13"/>
      <c r="C50" s="13"/>
      <c r="D50" s="6"/>
      <c r="E50" s="9"/>
    </row>
    <row r="51" spans="1:5" ht="3" customHeight="1">
      <c r="A51" s="2"/>
      <c r="B51" s="14"/>
      <c r="C51" s="14"/>
      <c r="D51" s="11"/>
      <c r="E51" s="3"/>
    </row>
    <row r="52" spans="1:5" ht="9.9499999999999993" customHeight="1">
      <c r="A52" s="2"/>
      <c r="B52" s="14"/>
      <c r="C52" s="14"/>
      <c r="D52" s="11"/>
      <c r="E52" s="3"/>
    </row>
  </sheetData>
  <sheetProtection sheet="1" objects="1" scenarios="1"/>
  <printOptions gridLinesSet="0"/>
  <pageMargins left="0.27500000000000002" right="0.27500000000000002" top="0.27500000000000002" bottom="0.45833333333333331" header="0.27500000000000002" footer="0.45833333333333331"/>
  <pageSetup paperSize="9" orientation="portrait" r:id="rId1"/>
  <headerFooter alignWithMargins="0"/>
  <rowBreaks count="1" manualBreakCount="1">
    <brk id="52" min="1" max="7" man="1"/>
  </rowBreaks>
  <ignoredErrors>
    <ignoredError sqref="B49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9"/>
  <sheetViews>
    <sheetView tabSelected="1" workbookViewId="0" xr3:uid="{C67EF94B-0B3B-5838-830C-E3A509766221}">
      <pane ySplit="4" topLeftCell="A5" activePane="bottomLeft" state="frozen"/>
      <selection pane="bottomLeft" activeCell="C8" sqref="C8"/>
    </sheetView>
  </sheetViews>
  <sheetFormatPr defaultRowHeight="12.75"/>
  <cols>
    <col min="1" max="1" width="30.28515625" customWidth="1"/>
    <col min="2" max="3" width="8.7109375" customWidth="1"/>
    <col min="4" max="4" width="19.7109375" customWidth="1"/>
    <col min="5" max="13" width="8.7109375" customWidth="1"/>
    <col min="14" max="14" width="12.140625" customWidth="1"/>
  </cols>
  <sheetData>
    <row r="1" spans="1:14" ht="30.75">
      <c r="A1" s="68" t="s">
        <v>238</v>
      </c>
      <c r="B1" s="68"/>
      <c r="C1" s="68"/>
      <c r="D1" s="68"/>
      <c r="E1" s="68"/>
      <c r="F1" s="70"/>
      <c r="G1" s="70"/>
      <c r="H1" s="70"/>
      <c r="I1" s="70"/>
      <c r="J1" s="70"/>
      <c r="K1" s="70"/>
      <c r="L1" s="70"/>
      <c r="M1" s="70"/>
      <c r="N1" s="69"/>
    </row>
    <row r="2" spans="1:14" hidden="1">
      <c r="A2" s="137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2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27.75" customHeight="1">
      <c r="A4" s="72" t="s">
        <v>239</v>
      </c>
      <c r="B4" s="73" t="s">
        <v>240</v>
      </c>
      <c r="C4" s="73" t="s">
        <v>241</v>
      </c>
      <c r="D4" s="73" t="s">
        <v>242</v>
      </c>
      <c r="E4" s="73" t="s">
        <v>243</v>
      </c>
      <c r="F4" s="73" t="s">
        <v>244</v>
      </c>
      <c r="G4" s="73" t="s">
        <v>245</v>
      </c>
      <c r="H4" s="73" t="s">
        <v>246</v>
      </c>
      <c r="I4" s="73" t="s">
        <v>247</v>
      </c>
      <c r="J4" s="73" t="s">
        <v>248</v>
      </c>
      <c r="K4" s="73" t="s">
        <v>249</v>
      </c>
      <c r="L4" s="73" t="s">
        <v>250</v>
      </c>
      <c r="M4" s="73" t="s">
        <v>251</v>
      </c>
      <c r="N4" s="74" t="s">
        <v>252</v>
      </c>
    </row>
    <row r="5" spans="1:14" ht="12.75" customHeight="1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ht="12" customHeight="1">
      <c r="A6" s="140" t="s">
        <v>253</v>
      </c>
      <c r="B6" s="141">
        <v>557.04999999999995</v>
      </c>
      <c r="C6" s="141">
        <v>25.51</v>
      </c>
      <c r="D6" s="141">
        <v>508</v>
      </c>
      <c r="E6" s="141">
        <v>2125.2600000000002</v>
      </c>
      <c r="F6" s="141">
        <v>211.42</v>
      </c>
      <c r="G6" s="141">
        <v>427.44</v>
      </c>
      <c r="H6" s="141">
        <v>629.79999999999995</v>
      </c>
      <c r="I6" s="141">
        <v>42.5</v>
      </c>
      <c r="J6" s="141">
        <v>858.98</v>
      </c>
      <c r="K6" s="141">
        <v>4073.45</v>
      </c>
      <c r="L6" s="141">
        <v>1616</v>
      </c>
      <c r="M6" s="141">
        <v>2250</v>
      </c>
      <c r="N6" s="141">
        <f>SUM(B6:M6)</f>
        <v>13325.41</v>
      </c>
    </row>
    <row r="7" spans="1:14" ht="12" customHeight="1">
      <c r="A7" s="140" t="s">
        <v>254</v>
      </c>
      <c r="B7" s="141">
        <v>45.31</v>
      </c>
      <c r="C7" s="141">
        <v>254.39</v>
      </c>
      <c r="D7" s="141">
        <v>92.8</v>
      </c>
      <c r="E7" s="141">
        <v>1209.76</v>
      </c>
      <c r="F7" s="141">
        <v>89.59</v>
      </c>
      <c r="G7" s="141">
        <v>1721.79</v>
      </c>
      <c r="H7" s="141">
        <v>228.64</v>
      </c>
      <c r="I7" s="141">
        <v>598.24</v>
      </c>
      <c r="J7" s="141">
        <v>956.14</v>
      </c>
      <c r="K7" s="141">
        <v>4056.99</v>
      </c>
      <c r="L7" s="141">
        <v>456.99</v>
      </c>
      <c r="M7" s="141">
        <v>3059</v>
      </c>
      <c r="N7" s="142">
        <f>SUM(B7:M7)</f>
        <v>12769.64</v>
      </c>
    </row>
    <row r="8" spans="1:14" ht="12" customHeight="1">
      <c r="A8" s="140" t="s">
        <v>255</v>
      </c>
      <c r="B8" s="142">
        <f t="shared" ref="B8:N8" si="0">B6-B7</f>
        <v>511.73999999999995</v>
      </c>
      <c r="C8" s="184">
        <f t="shared" si="0"/>
        <v>-228.88</v>
      </c>
      <c r="D8" s="143">
        <f t="shared" si="0"/>
        <v>415.2</v>
      </c>
      <c r="E8" s="143">
        <f t="shared" si="0"/>
        <v>915.50000000000023</v>
      </c>
      <c r="F8" s="143">
        <f t="shared" si="0"/>
        <v>121.82999999999998</v>
      </c>
      <c r="G8" s="143">
        <f t="shared" si="0"/>
        <v>-1294.3499999999999</v>
      </c>
      <c r="H8" s="143">
        <f t="shared" si="0"/>
        <v>401.15999999999997</v>
      </c>
      <c r="I8" s="143">
        <f t="shared" si="0"/>
        <v>-555.74</v>
      </c>
      <c r="J8" s="143">
        <f t="shared" si="0"/>
        <v>-97.159999999999968</v>
      </c>
      <c r="K8" s="143">
        <f t="shared" si="0"/>
        <v>16.460000000000036</v>
      </c>
      <c r="L8" s="144">
        <f t="shared" si="0"/>
        <v>1159.01</v>
      </c>
      <c r="M8" s="183">
        <f t="shared" si="0"/>
        <v>-809</v>
      </c>
      <c r="N8" s="143">
        <f t="shared" si="0"/>
        <v>555.77000000000044</v>
      </c>
    </row>
    <row r="9" spans="1:14" hidden="1">
      <c r="A9" s="13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ht="14.25">
      <c r="A10" s="67" t="s">
        <v>256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12" customHeight="1">
      <c r="A11" s="116" t="s">
        <v>257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 t="s">
        <v>258</v>
      </c>
      <c r="L11" s="145" t="s">
        <v>259</v>
      </c>
      <c r="M11" s="145" t="s">
        <v>260</v>
      </c>
      <c r="N11" s="146" t="str">
        <f t="shared" ref="N11:N21" si="1">IF(SUM(B11:M11),SUM(B11:M11),"")</f>
        <v/>
      </c>
    </row>
    <row r="12" spans="1:14" ht="12" customHeight="1">
      <c r="A12" s="116" t="s">
        <v>261</v>
      </c>
      <c r="B12" s="147" t="s">
        <v>262</v>
      </c>
      <c r="C12" s="147"/>
      <c r="D12" s="147" t="s">
        <v>263</v>
      </c>
      <c r="E12" s="147"/>
      <c r="F12" s="147"/>
      <c r="G12" s="147"/>
      <c r="H12" s="147"/>
      <c r="I12" s="147"/>
      <c r="J12" s="147"/>
      <c r="K12" s="123"/>
      <c r="L12" s="123"/>
      <c r="M12" s="123"/>
      <c r="N12" s="146" t="str">
        <f t="shared" si="1"/>
        <v/>
      </c>
    </row>
    <row r="13" spans="1:14">
      <c r="A13" s="116" t="s">
        <v>264</v>
      </c>
      <c r="B13" s="147"/>
      <c r="C13" s="147"/>
      <c r="D13" s="119"/>
      <c r="E13" s="119" t="s">
        <v>265</v>
      </c>
      <c r="F13" s="147"/>
      <c r="G13" s="147"/>
      <c r="H13" s="147" t="s">
        <v>266</v>
      </c>
      <c r="I13" s="147"/>
      <c r="J13" s="119"/>
      <c r="K13" s="147" t="s">
        <v>267</v>
      </c>
      <c r="L13" s="147"/>
      <c r="M13" s="119"/>
      <c r="N13" s="146" t="str">
        <f t="shared" si="1"/>
        <v/>
      </c>
    </row>
    <row r="14" spans="1:14">
      <c r="A14" s="116" t="s">
        <v>268</v>
      </c>
      <c r="B14" s="147"/>
      <c r="C14" s="147"/>
      <c r="D14" s="147"/>
      <c r="E14" s="119"/>
      <c r="F14" s="119"/>
      <c r="G14" s="119"/>
      <c r="H14" s="119"/>
      <c r="I14" s="119"/>
      <c r="J14" s="119"/>
      <c r="K14" s="119"/>
      <c r="L14" s="119"/>
      <c r="M14" s="147" t="s">
        <v>269</v>
      </c>
      <c r="N14" s="146" t="str">
        <f t="shared" si="1"/>
        <v/>
      </c>
    </row>
    <row r="15" spans="1:14">
      <c r="A15" s="116" t="s">
        <v>270</v>
      </c>
      <c r="B15" s="147"/>
      <c r="C15" s="119"/>
      <c r="D15" s="119"/>
      <c r="E15" s="147"/>
      <c r="F15" s="119"/>
      <c r="G15" s="119"/>
      <c r="H15" s="119"/>
      <c r="I15" s="147"/>
      <c r="J15" s="147"/>
      <c r="K15" s="119"/>
      <c r="L15" s="119" t="s">
        <v>271</v>
      </c>
      <c r="M15" s="119"/>
      <c r="N15" s="146" t="str">
        <f t="shared" si="1"/>
        <v/>
      </c>
    </row>
    <row r="16" spans="1:14">
      <c r="A16" s="116" t="s">
        <v>272</v>
      </c>
      <c r="B16" s="119"/>
      <c r="C16" s="119"/>
      <c r="D16" s="147"/>
      <c r="E16" s="119"/>
      <c r="F16" s="147"/>
      <c r="G16" s="119"/>
      <c r="H16" s="119"/>
      <c r="I16" s="119"/>
      <c r="J16" s="119" t="s">
        <v>273</v>
      </c>
      <c r="K16" s="119"/>
      <c r="L16" s="119"/>
      <c r="M16" s="119"/>
      <c r="N16" s="146" t="str">
        <f t="shared" si="1"/>
        <v/>
      </c>
    </row>
    <row r="17" spans="1:14">
      <c r="A17" s="116" t="s">
        <v>274</v>
      </c>
      <c r="B17" s="119"/>
      <c r="C17" s="119"/>
      <c r="D17" s="119"/>
      <c r="E17" s="147"/>
      <c r="F17" s="119"/>
      <c r="G17" s="147" t="s">
        <v>275</v>
      </c>
      <c r="H17" s="147" t="s">
        <v>276</v>
      </c>
      <c r="I17" s="119"/>
      <c r="J17" s="119"/>
      <c r="K17" s="119"/>
      <c r="L17" s="147"/>
      <c r="M17" s="147"/>
      <c r="N17" s="146" t="str">
        <f t="shared" si="1"/>
        <v/>
      </c>
    </row>
    <row r="18" spans="1:14">
      <c r="A18" s="116" t="s">
        <v>277</v>
      </c>
      <c r="B18" s="147" t="s">
        <v>278</v>
      </c>
      <c r="C18" s="119"/>
      <c r="D18" s="147"/>
      <c r="E18" s="147" t="s">
        <v>279</v>
      </c>
      <c r="F18" s="147"/>
      <c r="G18" s="147"/>
      <c r="H18" s="147" t="s">
        <v>278</v>
      </c>
      <c r="I18" s="147"/>
      <c r="J18" s="147"/>
      <c r="K18" s="147" t="s">
        <v>280</v>
      </c>
      <c r="L18" s="119"/>
      <c r="M18" s="119"/>
      <c r="N18" s="146" t="str">
        <f t="shared" si="1"/>
        <v/>
      </c>
    </row>
    <row r="19" spans="1:14">
      <c r="A19" s="116" t="s">
        <v>281</v>
      </c>
      <c r="B19" s="147" t="s">
        <v>259</v>
      </c>
      <c r="C19" s="119"/>
      <c r="D19" s="147"/>
      <c r="E19" s="147" t="s">
        <v>282</v>
      </c>
      <c r="F19" s="147" t="s">
        <v>283</v>
      </c>
      <c r="G19" s="147" t="s">
        <v>284</v>
      </c>
      <c r="H19" s="147" t="s">
        <v>285</v>
      </c>
      <c r="I19" s="147"/>
      <c r="J19" s="147" t="s">
        <v>286</v>
      </c>
      <c r="K19" s="147"/>
      <c r="L19" s="119"/>
      <c r="M19" s="119"/>
      <c r="N19" s="146" t="str">
        <f t="shared" si="1"/>
        <v/>
      </c>
    </row>
    <row r="20" spans="1:14">
      <c r="A20" s="116" t="s">
        <v>287</v>
      </c>
      <c r="B20" s="147"/>
      <c r="C20" s="119"/>
      <c r="D20" s="147"/>
      <c r="E20" s="147"/>
      <c r="F20" s="147"/>
      <c r="G20" s="147"/>
      <c r="H20" s="147"/>
      <c r="I20" s="147" t="s">
        <v>288</v>
      </c>
      <c r="J20" s="147"/>
      <c r="K20" s="147"/>
      <c r="L20" s="119"/>
      <c r="M20" s="119"/>
      <c r="N20" s="146"/>
    </row>
    <row r="21" spans="1:14">
      <c r="A21" s="116" t="s">
        <v>289</v>
      </c>
      <c r="B21" s="147"/>
      <c r="C21" s="147" t="s">
        <v>290</v>
      </c>
      <c r="D21" s="147"/>
      <c r="E21" s="147"/>
      <c r="F21" s="147" t="s">
        <v>291</v>
      </c>
      <c r="G21" s="147"/>
      <c r="H21" s="147"/>
      <c r="I21" s="147" t="s">
        <v>291</v>
      </c>
      <c r="J21" s="147"/>
      <c r="K21" s="147"/>
      <c r="L21" s="147" t="s">
        <v>292</v>
      </c>
      <c r="M21" s="119"/>
      <c r="N21" s="146" t="str">
        <f t="shared" si="1"/>
        <v/>
      </c>
    </row>
    <row r="22" spans="1:14" ht="12" hidden="1" customHeight="1">
      <c r="A22" s="137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66"/>
    </row>
    <row r="23" spans="1:14" ht="13.5" customHeight="1">
      <c r="A23" s="67" t="s">
        <v>293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66"/>
    </row>
    <row r="24" spans="1:14" ht="12" customHeight="1">
      <c r="A24" s="113" t="s">
        <v>294</v>
      </c>
      <c r="B24" s="148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6" t="str">
        <f t="shared" ref="N24:N48" si="2">IF(SUM(B24:M24),SUM(B24:M24),"")</f>
        <v/>
      </c>
    </row>
    <row r="25" spans="1:14" ht="12" customHeight="1">
      <c r="A25" s="113" t="s">
        <v>295</v>
      </c>
      <c r="B25" s="148"/>
      <c r="C25" s="147" t="s">
        <v>296</v>
      </c>
      <c r="D25" s="147"/>
      <c r="E25" s="147" t="s">
        <v>297</v>
      </c>
      <c r="F25" s="147"/>
      <c r="G25" s="147" t="s">
        <v>298</v>
      </c>
      <c r="H25" s="147" t="s">
        <v>299</v>
      </c>
      <c r="I25" s="147" t="s">
        <v>300</v>
      </c>
      <c r="J25" s="147"/>
      <c r="K25" s="147"/>
      <c r="L25" s="147"/>
      <c r="M25" s="147"/>
      <c r="N25" s="146" t="str">
        <f t="shared" si="2"/>
        <v/>
      </c>
    </row>
    <row r="26" spans="1:14" ht="12" customHeight="1">
      <c r="A26" s="149" t="s">
        <v>301</v>
      </c>
      <c r="B26" s="148"/>
      <c r="C26" s="147"/>
      <c r="D26" s="147"/>
      <c r="E26" s="147"/>
      <c r="F26" s="147"/>
      <c r="G26" s="147" t="s">
        <v>302</v>
      </c>
      <c r="H26" s="147"/>
      <c r="I26" s="147"/>
      <c r="J26" s="147"/>
      <c r="K26" s="147"/>
      <c r="L26" s="147"/>
      <c r="M26" s="147"/>
      <c r="N26" s="146" t="str">
        <f t="shared" si="2"/>
        <v/>
      </c>
    </row>
    <row r="27" spans="1:14" ht="12" customHeight="1">
      <c r="A27" s="149" t="s">
        <v>303</v>
      </c>
      <c r="B27" s="148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6" t="str">
        <f t="shared" si="2"/>
        <v/>
      </c>
    </row>
    <row r="28" spans="1:14" ht="12" customHeight="1">
      <c r="A28" s="149" t="s">
        <v>304</v>
      </c>
      <c r="B28" s="148" t="s">
        <v>305</v>
      </c>
      <c r="C28" s="147" t="s">
        <v>306</v>
      </c>
      <c r="D28" s="182" t="s">
        <v>307</v>
      </c>
      <c r="E28" s="147" t="s">
        <v>307</v>
      </c>
      <c r="F28" s="147" t="s">
        <v>308</v>
      </c>
      <c r="G28" s="147" t="s">
        <v>309</v>
      </c>
      <c r="H28" s="147"/>
      <c r="I28" s="147"/>
      <c r="J28" s="147"/>
      <c r="K28" s="147"/>
      <c r="L28" s="147"/>
      <c r="M28" s="147"/>
      <c r="N28" s="146" t="str">
        <f t="shared" si="2"/>
        <v/>
      </c>
    </row>
    <row r="29" spans="1:14" ht="13.5" hidden="1">
      <c r="A29" s="150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75"/>
    </row>
    <row r="30" spans="1:14" ht="13.5" customHeight="1">
      <c r="A30" s="67" t="s">
        <v>310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75"/>
    </row>
    <row r="31" spans="1:14" ht="12" customHeight="1">
      <c r="A31" s="149" t="s">
        <v>311</v>
      </c>
      <c r="B31" s="120"/>
      <c r="C31" s="119"/>
      <c r="D31" s="147" t="s">
        <v>312</v>
      </c>
      <c r="E31" s="147" t="s">
        <v>313</v>
      </c>
      <c r="F31" s="147" t="s">
        <v>313</v>
      </c>
      <c r="G31" s="147" t="s">
        <v>313</v>
      </c>
      <c r="H31" s="119" t="s">
        <v>313</v>
      </c>
      <c r="I31" s="119" t="s">
        <v>314</v>
      </c>
      <c r="J31" s="119" t="s">
        <v>314</v>
      </c>
      <c r="K31" s="119" t="s">
        <v>314</v>
      </c>
      <c r="L31" s="119" t="s">
        <v>314</v>
      </c>
      <c r="M31" s="119" t="s">
        <v>314</v>
      </c>
      <c r="N31" s="146" t="str">
        <f>IF(SUM(B31:M31),SUM(B31:M31),"")</f>
        <v/>
      </c>
    </row>
    <row r="32" spans="1:14" ht="12" customHeight="1">
      <c r="A32" s="113" t="s">
        <v>315</v>
      </c>
      <c r="B32" s="120"/>
      <c r="C32" s="119"/>
      <c r="D32" s="147"/>
      <c r="E32" s="147"/>
      <c r="F32" s="119"/>
      <c r="G32" s="147" t="s">
        <v>316</v>
      </c>
      <c r="H32" s="119"/>
      <c r="I32" s="119"/>
      <c r="J32" s="119"/>
      <c r="K32" s="119"/>
      <c r="L32" s="119"/>
      <c r="M32" s="119"/>
      <c r="N32" s="146" t="str">
        <f t="shared" si="2"/>
        <v/>
      </c>
    </row>
    <row r="33" spans="1:14" ht="12" customHeight="1">
      <c r="A33" s="113" t="s">
        <v>317</v>
      </c>
      <c r="B33" s="120"/>
      <c r="C33" s="119"/>
      <c r="D33" s="119"/>
      <c r="E33" s="147"/>
      <c r="F33" s="119"/>
      <c r="G33" s="119"/>
      <c r="H33" s="119"/>
      <c r="I33" s="119"/>
      <c r="J33" s="119"/>
      <c r="K33" s="147"/>
      <c r="L33" s="147"/>
      <c r="M33" s="119"/>
      <c r="N33" s="146" t="str">
        <f t="shared" si="2"/>
        <v/>
      </c>
    </row>
    <row r="34" spans="1:14" ht="12" customHeight="1">
      <c r="A34" s="113" t="s">
        <v>318</v>
      </c>
      <c r="B34" s="120"/>
      <c r="C34" s="119"/>
      <c r="D34" s="119"/>
      <c r="E34" s="147"/>
      <c r="F34" s="119"/>
      <c r="G34" s="119"/>
      <c r="H34" s="119"/>
      <c r="I34" s="119"/>
      <c r="J34" s="119"/>
      <c r="K34" s="147"/>
      <c r="L34" s="119"/>
      <c r="M34" s="147"/>
      <c r="N34" s="146" t="str">
        <f t="shared" si="2"/>
        <v/>
      </c>
    </row>
    <row r="35" spans="1:14" ht="12" customHeight="1">
      <c r="A35" s="113" t="s">
        <v>319</v>
      </c>
      <c r="B35" s="148"/>
      <c r="C35" s="119"/>
      <c r="D35" s="119"/>
      <c r="E35" s="147"/>
      <c r="F35" s="119"/>
      <c r="G35" s="119" t="s">
        <v>320</v>
      </c>
      <c r="H35" s="119"/>
      <c r="I35" s="119"/>
      <c r="J35" s="119"/>
      <c r="K35" s="119"/>
      <c r="L35" s="119" t="s">
        <v>321</v>
      </c>
      <c r="M35" s="147"/>
      <c r="N35" s="146" t="str">
        <f t="shared" si="2"/>
        <v/>
      </c>
    </row>
    <row r="36" spans="1:14" ht="12" customHeight="1">
      <c r="A36" s="113" t="s">
        <v>322</v>
      </c>
      <c r="B36" s="148"/>
      <c r="C36" s="119"/>
      <c r="D36" s="147"/>
      <c r="E36" s="147"/>
      <c r="F36" s="147"/>
      <c r="G36" s="119" t="s">
        <v>323</v>
      </c>
      <c r="H36" s="119"/>
      <c r="I36" s="119"/>
      <c r="J36" s="119"/>
      <c r="K36" s="119"/>
      <c r="L36" s="119"/>
      <c r="M36" s="119"/>
      <c r="N36" s="146" t="str">
        <f t="shared" si="2"/>
        <v/>
      </c>
    </row>
    <row r="37" spans="1:14" ht="13.5" customHeight="1">
      <c r="A37" s="67" t="s">
        <v>324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66"/>
    </row>
    <row r="38" spans="1:14">
      <c r="A38" s="113" t="s">
        <v>325</v>
      </c>
      <c r="B38" s="148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6" t="str">
        <f t="shared" si="2"/>
        <v/>
      </c>
    </row>
    <row r="39" spans="1:14">
      <c r="A39" s="113" t="s">
        <v>326</v>
      </c>
      <c r="B39" s="148" t="s">
        <v>327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6" t="str">
        <f t="shared" si="2"/>
        <v/>
      </c>
    </row>
    <row r="40" spans="1:14">
      <c r="A40" s="113" t="s">
        <v>328</v>
      </c>
      <c r="B40" s="148"/>
      <c r="C40" s="147"/>
      <c r="D40" s="147"/>
      <c r="E40" s="147"/>
      <c r="F40" s="147"/>
      <c r="G40" s="147" t="s">
        <v>329</v>
      </c>
      <c r="H40" s="147" t="s">
        <v>330</v>
      </c>
      <c r="I40" s="147" t="s">
        <v>331</v>
      </c>
      <c r="J40" s="147" t="s">
        <v>332</v>
      </c>
      <c r="K40" s="147" t="s">
        <v>333</v>
      </c>
      <c r="L40" s="147"/>
      <c r="M40" s="147"/>
      <c r="N40" s="146" t="str">
        <f t="shared" si="2"/>
        <v/>
      </c>
    </row>
    <row r="41" spans="1:14">
      <c r="A41" s="113" t="s">
        <v>334</v>
      </c>
      <c r="B41" s="148"/>
      <c r="C41" s="147"/>
      <c r="D41" s="147"/>
      <c r="E41" s="119" t="s">
        <v>335</v>
      </c>
      <c r="F41" s="147"/>
      <c r="G41" s="147"/>
      <c r="H41" s="119" t="s">
        <v>336</v>
      </c>
      <c r="I41" s="119"/>
      <c r="J41" s="119"/>
      <c r="K41" s="147"/>
      <c r="L41" s="119"/>
      <c r="M41" s="147"/>
      <c r="N41" s="146" t="str">
        <f t="shared" si="2"/>
        <v/>
      </c>
    </row>
    <row r="42" spans="1:14">
      <c r="A42" s="113" t="s">
        <v>337</v>
      </c>
      <c r="B42" s="148"/>
      <c r="C42" s="147"/>
      <c r="D42" s="147"/>
      <c r="E42" s="119"/>
      <c r="F42" s="119"/>
      <c r="G42" s="147"/>
      <c r="H42" s="147"/>
      <c r="I42" s="119" t="s">
        <v>336</v>
      </c>
      <c r="J42" s="147" t="s">
        <v>338</v>
      </c>
      <c r="K42" s="147" t="s">
        <v>339</v>
      </c>
      <c r="L42" s="147"/>
      <c r="M42" s="147"/>
      <c r="N42" s="146" t="str">
        <f t="shared" si="2"/>
        <v/>
      </c>
    </row>
    <row r="43" spans="1:14">
      <c r="A43" s="113" t="s">
        <v>340</v>
      </c>
      <c r="B43" s="148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6" t="str">
        <f t="shared" si="2"/>
        <v/>
      </c>
    </row>
    <row r="44" spans="1:14">
      <c r="A44" s="113" t="s">
        <v>341</v>
      </c>
      <c r="B44" s="148"/>
      <c r="C44" s="147"/>
      <c r="D44" s="147"/>
      <c r="E44" s="147"/>
      <c r="F44" s="147"/>
      <c r="G44" s="147"/>
      <c r="H44" s="147"/>
      <c r="I44" s="147" t="s">
        <v>342</v>
      </c>
      <c r="J44" s="147" t="s">
        <v>343</v>
      </c>
      <c r="K44" s="147"/>
      <c r="L44" s="147"/>
      <c r="M44" s="147"/>
      <c r="N44" s="146" t="str">
        <f t="shared" si="2"/>
        <v/>
      </c>
    </row>
    <row r="45" spans="1:14">
      <c r="A45" s="113" t="s">
        <v>344</v>
      </c>
      <c r="B45" s="148" t="s">
        <v>345</v>
      </c>
      <c r="C45" s="118" t="s">
        <v>346</v>
      </c>
      <c r="D45" s="147" t="s">
        <v>347</v>
      </c>
      <c r="E45" s="147" t="s">
        <v>348</v>
      </c>
      <c r="F45" s="119" t="s">
        <v>349</v>
      </c>
      <c r="G45" s="119" t="s">
        <v>350</v>
      </c>
      <c r="H45" s="147" t="s">
        <v>351</v>
      </c>
      <c r="I45" s="119" t="s">
        <v>352</v>
      </c>
      <c r="J45" s="119" t="s">
        <v>353</v>
      </c>
      <c r="K45" s="147" t="s">
        <v>353</v>
      </c>
      <c r="L45" s="147" t="s">
        <v>353</v>
      </c>
      <c r="M45" s="147" t="s">
        <v>353</v>
      </c>
      <c r="N45" s="146" t="str">
        <f t="shared" si="2"/>
        <v/>
      </c>
    </row>
    <row r="46" spans="1:14">
      <c r="A46" s="113" t="s">
        <v>354</v>
      </c>
      <c r="B46" s="120"/>
      <c r="C46" s="119"/>
      <c r="D46" s="119"/>
      <c r="E46" s="119"/>
      <c r="F46" s="119"/>
      <c r="G46" s="119"/>
      <c r="H46" s="119"/>
      <c r="I46" s="119"/>
      <c r="J46" s="147"/>
      <c r="K46" s="147"/>
      <c r="L46" s="147"/>
      <c r="M46" s="119"/>
      <c r="N46" s="146" t="str">
        <f t="shared" si="2"/>
        <v/>
      </c>
    </row>
    <row r="47" spans="1:14">
      <c r="A47" s="113" t="s">
        <v>355</v>
      </c>
      <c r="B47" s="120"/>
      <c r="C47" s="119"/>
      <c r="D47" s="119"/>
      <c r="E47" s="119"/>
      <c r="F47" s="119"/>
      <c r="G47" s="147"/>
      <c r="H47" s="119"/>
      <c r="I47" s="119"/>
      <c r="J47" s="147"/>
      <c r="K47" s="147"/>
      <c r="L47" s="147"/>
      <c r="M47" s="119"/>
      <c r="N47" s="146" t="str">
        <f t="shared" si="2"/>
        <v/>
      </c>
    </row>
    <row r="48" spans="1:14">
      <c r="A48" s="113" t="s">
        <v>356</v>
      </c>
      <c r="B48" s="148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6" t="str">
        <f t="shared" si="2"/>
        <v/>
      </c>
    </row>
    <row r="49" spans="1:13">
      <c r="A49" t="s">
        <v>357</v>
      </c>
      <c r="B49" s="121"/>
      <c r="C49" s="121"/>
      <c r="D49" s="121"/>
      <c r="E49" s="121"/>
      <c r="F49" s="121"/>
      <c r="G49" s="121"/>
      <c r="H49" s="121"/>
      <c r="I49" s="121" t="s">
        <v>358</v>
      </c>
      <c r="J49" s="121"/>
      <c r="K49" s="121"/>
      <c r="L49" s="121"/>
      <c r="M49" s="121"/>
    </row>
    <row r="50" spans="1:13">
      <c r="A50" t="s">
        <v>359</v>
      </c>
      <c r="I50" t="s">
        <v>360</v>
      </c>
    </row>
    <row r="51" spans="1:13">
      <c r="A51" t="s">
        <v>361</v>
      </c>
      <c r="I51" t="s">
        <v>330</v>
      </c>
    </row>
    <row r="52" spans="1:13">
      <c r="A52" t="s">
        <v>362</v>
      </c>
      <c r="J52" t="s">
        <v>363</v>
      </c>
    </row>
    <row r="53" spans="1:13">
      <c r="A53" t="s">
        <v>364</v>
      </c>
      <c r="J53" t="s">
        <v>365</v>
      </c>
    </row>
    <row r="54" spans="1:13">
      <c r="A54" t="s">
        <v>366</v>
      </c>
      <c r="J54" t="s">
        <v>302</v>
      </c>
    </row>
    <row r="55" spans="1:13">
      <c r="A55" t="s">
        <v>367</v>
      </c>
      <c r="K55" t="s">
        <v>368</v>
      </c>
    </row>
    <row r="56" spans="1:13">
      <c r="A56" t="s">
        <v>369</v>
      </c>
      <c r="K56" t="s">
        <v>370</v>
      </c>
    </row>
    <row r="57" spans="1:13">
      <c r="A57" t="s">
        <v>371</v>
      </c>
      <c r="K57">
        <v>1500</v>
      </c>
      <c r="M57" t="s">
        <v>260</v>
      </c>
    </row>
    <row r="58" spans="1:13">
      <c r="A58" t="s">
        <v>372</v>
      </c>
      <c r="L58" t="s">
        <v>373</v>
      </c>
    </row>
    <row r="59" spans="1:13">
      <c r="A59" t="s">
        <v>374</v>
      </c>
      <c r="M59" t="s">
        <v>282</v>
      </c>
    </row>
  </sheetData>
  <pageMargins left="0.15748031496062992" right="0.11811023622047245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8"/>
  <sheetViews>
    <sheetView topLeftCell="A7" workbookViewId="0" xr3:uid="{274F5AE0-5452-572F-8038-C13FFDA59D49}">
      <selection activeCell="F11" sqref="F11"/>
    </sheetView>
  </sheetViews>
  <sheetFormatPr defaultRowHeight="12.75"/>
  <cols>
    <col min="1" max="1" width="2" customWidth="1"/>
    <col min="2" max="2" width="25" customWidth="1"/>
    <col min="3" max="3" width="15.85546875" customWidth="1"/>
    <col min="4" max="5" width="16" customWidth="1"/>
    <col min="6" max="6" width="23" customWidth="1"/>
  </cols>
  <sheetData>
    <row r="1" spans="1:14" ht="30.75">
      <c r="A1" s="8"/>
      <c r="B1" s="76" t="s">
        <v>375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" thickBot="1">
      <c r="A2" s="78"/>
      <c r="B2" s="24" t="s">
        <v>376</v>
      </c>
      <c r="C2" s="13"/>
      <c r="D2" s="13"/>
      <c r="E2" s="6"/>
      <c r="F2" s="9"/>
      <c r="G2" s="8"/>
      <c r="H2" s="8"/>
      <c r="I2" s="8"/>
      <c r="J2" s="8"/>
      <c r="K2" s="8"/>
      <c r="L2" s="8"/>
      <c r="M2" s="8"/>
      <c r="N2" s="8"/>
    </row>
    <row r="3" spans="1:14" ht="14.25">
      <c r="A3" s="79"/>
      <c r="B3" s="16"/>
      <c r="C3" s="38">
        <v>2015</v>
      </c>
      <c r="D3" s="151">
        <v>2014</v>
      </c>
      <c r="E3" s="152" t="s">
        <v>377</v>
      </c>
      <c r="F3" s="31" t="s">
        <v>2</v>
      </c>
      <c r="G3" s="8"/>
      <c r="H3" s="4" t="s">
        <v>3</v>
      </c>
      <c r="I3" s="8"/>
      <c r="J3" s="8"/>
      <c r="K3" s="8"/>
      <c r="L3" s="8"/>
      <c r="M3" s="8"/>
      <c r="N3" s="8"/>
    </row>
    <row r="4" spans="1:14" ht="14.25">
      <c r="A4" s="153"/>
      <c r="B4" s="27" t="s">
        <v>378</v>
      </c>
      <c r="C4" s="87">
        <f>C22</f>
        <v>12194.21</v>
      </c>
      <c r="D4" s="154">
        <f>D22</f>
        <v>0</v>
      </c>
      <c r="E4" s="154">
        <f>C4-D4</f>
        <v>12194.21</v>
      </c>
      <c r="F4" s="17"/>
      <c r="G4" s="8"/>
      <c r="H4" s="4" t="s">
        <v>5</v>
      </c>
      <c r="I4" s="8"/>
      <c r="J4" s="8"/>
      <c r="K4" s="8"/>
      <c r="L4" s="8"/>
      <c r="M4" s="8"/>
      <c r="N4" s="8"/>
    </row>
    <row r="5" spans="1:14" ht="14.25">
      <c r="A5" s="155"/>
      <c r="B5" s="28" t="s">
        <v>379</v>
      </c>
      <c r="C5" s="88">
        <f>C38</f>
        <v>3</v>
      </c>
      <c r="D5" s="156">
        <f>D38</f>
        <v>0</v>
      </c>
      <c r="E5" s="154">
        <f>C5-D5</f>
        <v>3</v>
      </c>
      <c r="F5" s="18"/>
      <c r="G5" s="8"/>
      <c r="H5" s="4" t="s">
        <v>7</v>
      </c>
      <c r="I5" s="8"/>
      <c r="J5" s="8"/>
      <c r="K5" s="8"/>
      <c r="L5" s="8"/>
      <c r="M5" s="8"/>
      <c r="N5" s="8"/>
    </row>
    <row r="6" spans="1:14" ht="15" thickBot="1">
      <c r="A6" s="157"/>
      <c r="B6" s="158" t="s">
        <v>380</v>
      </c>
      <c r="C6" s="86">
        <f>C4-C5</f>
        <v>12191.21</v>
      </c>
      <c r="D6" s="159">
        <f>D4-D5</f>
        <v>0</v>
      </c>
      <c r="E6" s="159">
        <f>C6-D6</f>
        <v>12191.21</v>
      </c>
      <c r="F6" s="160"/>
      <c r="G6" s="8"/>
      <c r="H6" s="4"/>
      <c r="I6" s="8"/>
      <c r="J6" s="8"/>
      <c r="K6" s="8"/>
      <c r="L6" s="8"/>
      <c r="M6" s="8"/>
      <c r="N6" s="8"/>
    </row>
    <row r="7" spans="1:14" ht="14.25">
      <c r="A7" s="8"/>
      <c r="B7" s="1"/>
      <c r="C7" s="13"/>
      <c r="D7" s="13"/>
      <c r="E7" s="6"/>
      <c r="F7" s="9"/>
      <c r="G7" s="8"/>
      <c r="H7" s="8"/>
      <c r="I7" s="8"/>
      <c r="J7" s="8"/>
      <c r="K7" s="8"/>
      <c r="L7" s="8"/>
      <c r="M7" s="8"/>
      <c r="N7" s="8"/>
    </row>
    <row r="8" spans="1:14" ht="15" thickBot="1">
      <c r="A8" s="8"/>
      <c r="B8" s="24" t="s">
        <v>9</v>
      </c>
      <c r="C8" s="13"/>
      <c r="D8" s="13"/>
      <c r="E8" s="6"/>
      <c r="F8" s="9"/>
      <c r="G8" s="8"/>
      <c r="H8" s="8"/>
      <c r="I8" s="8"/>
      <c r="J8" s="8"/>
      <c r="K8" s="8"/>
      <c r="L8" s="8"/>
      <c r="M8" s="8"/>
      <c r="N8" s="8"/>
    </row>
    <row r="9" spans="1:14" ht="14.25">
      <c r="A9" s="80"/>
      <c r="B9" s="77"/>
      <c r="C9" s="25" t="s">
        <v>381</v>
      </c>
      <c r="D9" s="25" t="s">
        <v>382</v>
      </c>
      <c r="E9" s="33" t="s">
        <v>377</v>
      </c>
      <c r="F9" s="32" t="s">
        <v>2</v>
      </c>
      <c r="G9" s="8"/>
      <c r="H9" s="8"/>
      <c r="I9" s="8"/>
      <c r="J9" s="8"/>
      <c r="K9" s="8"/>
      <c r="L9" s="8"/>
      <c r="M9" s="8"/>
      <c r="N9" s="8"/>
    </row>
    <row r="10" spans="1:14" ht="14.25">
      <c r="A10" s="161" t="s">
        <v>383</v>
      </c>
      <c r="B10" s="131" t="s">
        <v>384</v>
      </c>
      <c r="C10" s="90">
        <f>jan!B29</f>
        <v>1106.2</v>
      </c>
      <c r="D10" s="85"/>
      <c r="E10" s="162">
        <f t="shared" ref="E10:E22" si="0">C10-D10</f>
        <v>1106.2</v>
      </c>
      <c r="F10" s="163" t="e">
        <f t="shared" ref="F10:F21" si="1">IF(C10/D10-100%=0,"",(C10/D10-100%))</f>
        <v>#DIV/0!</v>
      </c>
      <c r="G10" s="8"/>
      <c r="H10" s="8"/>
      <c r="I10" s="8"/>
      <c r="J10" s="8"/>
      <c r="K10" s="8"/>
      <c r="L10" s="8"/>
      <c r="M10" s="8"/>
      <c r="N10" s="8"/>
    </row>
    <row r="11" spans="1:14" ht="14.25">
      <c r="A11" s="153"/>
      <c r="B11" s="26" t="s">
        <v>385</v>
      </c>
      <c r="C11" s="90">
        <f>feb!B26</f>
        <v>1157</v>
      </c>
      <c r="D11" s="85"/>
      <c r="E11" s="162">
        <f t="shared" si="0"/>
        <v>1157</v>
      </c>
      <c r="F11" s="163" t="e">
        <f t="shared" si="1"/>
        <v>#DIV/0!</v>
      </c>
      <c r="G11" s="8"/>
      <c r="H11" s="8"/>
      <c r="I11" s="8"/>
      <c r="J11" s="8"/>
      <c r="K11" s="8"/>
      <c r="L11" s="8"/>
      <c r="M11" s="8"/>
      <c r="N11" s="8"/>
    </row>
    <row r="12" spans="1:14" ht="14.25">
      <c r="A12" s="153"/>
      <c r="B12" s="26" t="s">
        <v>386</v>
      </c>
      <c r="C12" s="90">
        <f>mrt!B27</f>
        <v>1266.8999999999999</v>
      </c>
      <c r="D12" s="85"/>
      <c r="E12" s="162">
        <f t="shared" si="0"/>
        <v>1266.8999999999999</v>
      </c>
      <c r="F12" s="163" t="e">
        <f t="shared" si="1"/>
        <v>#DIV/0!</v>
      </c>
      <c r="G12" s="8"/>
      <c r="H12" s="8"/>
      <c r="I12" s="8"/>
      <c r="J12" s="8"/>
      <c r="K12" s="8"/>
      <c r="L12" s="8"/>
      <c r="M12" s="8"/>
      <c r="N12" s="8"/>
    </row>
    <row r="13" spans="1:14" ht="14.25">
      <c r="A13" s="153"/>
      <c r="B13" s="26" t="s">
        <v>387</v>
      </c>
      <c r="C13" s="90">
        <f>apr!B27</f>
        <v>1119.9000000000001</v>
      </c>
      <c r="D13" s="85"/>
      <c r="E13" s="162">
        <f t="shared" si="0"/>
        <v>1119.9000000000001</v>
      </c>
      <c r="F13" s="163" t="e">
        <f t="shared" si="1"/>
        <v>#DIV/0!</v>
      </c>
      <c r="G13" s="8"/>
      <c r="H13" s="8"/>
      <c r="I13" s="8"/>
      <c r="J13" s="8"/>
      <c r="K13" s="8"/>
      <c r="L13" s="8"/>
      <c r="M13" s="8"/>
      <c r="N13" s="8"/>
    </row>
    <row r="14" spans="1:14" ht="14.25">
      <c r="A14" s="153"/>
      <c r="B14" s="26" t="s">
        <v>388</v>
      </c>
      <c r="C14" s="90">
        <f>mei!B29</f>
        <v>620.6</v>
      </c>
      <c r="D14" s="85"/>
      <c r="E14" s="162">
        <f t="shared" si="0"/>
        <v>620.6</v>
      </c>
      <c r="F14" s="163" t="e">
        <f t="shared" si="1"/>
        <v>#DIV/0!</v>
      </c>
      <c r="G14" s="8"/>
      <c r="H14" s="8"/>
      <c r="I14" s="8"/>
      <c r="J14" s="8"/>
      <c r="K14" s="8"/>
      <c r="L14" s="8"/>
      <c r="M14" s="8"/>
      <c r="N14" s="8"/>
    </row>
    <row r="15" spans="1:14" ht="14.25">
      <c r="A15" s="153"/>
      <c r="B15" s="26" t="s">
        <v>389</v>
      </c>
      <c r="C15" s="90">
        <f>juni!B26</f>
        <v>1033.8</v>
      </c>
      <c r="D15" s="85"/>
      <c r="E15" s="162">
        <f t="shared" si="0"/>
        <v>1033.8</v>
      </c>
      <c r="F15" s="163" t="e">
        <f t="shared" si="1"/>
        <v>#DIV/0!</v>
      </c>
      <c r="G15" s="8"/>
      <c r="H15" s="8"/>
      <c r="I15" s="8"/>
      <c r="J15" s="8"/>
      <c r="K15" s="8"/>
      <c r="L15" s="8"/>
      <c r="M15" s="8"/>
      <c r="N15" s="8"/>
    </row>
    <row r="16" spans="1:14" ht="14.25">
      <c r="A16" s="153" t="s">
        <v>390</v>
      </c>
      <c r="B16" s="26" t="s">
        <v>391</v>
      </c>
      <c r="C16" s="90">
        <f>juli!B26</f>
        <v>650.19999999999993</v>
      </c>
      <c r="D16" s="85"/>
      <c r="E16" s="162">
        <f t="shared" si="0"/>
        <v>650.19999999999993</v>
      </c>
      <c r="F16" s="163" t="e">
        <f t="shared" si="1"/>
        <v>#DIV/0!</v>
      </c>
      <c r="G16" s="8"/>
      <c r="H16" s="8"/>
      <c r="I16" s="8"/>
      <c r="J16" s="8"/>
      <c r="K16" s="8"/>
      <c r="L16" s="8"/>
      <c r="M16" s="8"/>
      <c r="N16" s="8"/>
    </row>
    <row r="17" spans="1:14" ht="14.25">
      <c r="A17" s="153"/>
      <c r="B17" s="26" t="s">
        <v>392</v>
      </c>
      <c r="C17" s="90">
        <f>aug!B28</f>
        <v>1608.1</v>
      </c>
      <c r="D17" s="85"/>
      <c r="E17" s="162">
        <f t="shared" si="0"/>
        <v>1608.1</v>
      </c>
      <c r="F17" s="163" t="e">
        <f t="shared" si="1"/>
        <v>#DIV/0!</v>
      </c>
      <c r="G17" s="8"/>
      <c r="H17" s="8"/>
      <c r="I17" s="8"/>
      <c r="J17" s="8"/>
      <c r="K17" s="8"/>
      <c r="L17" s="8"/>
      <c r="M17" s="8"/>
      <c r="N17" s="8"/>
    </row>
    <row r="18" spans="1:14" ht="14.25">
      <c r="A18" s="153"/>
      <c r="B18" s="26" t="s">
        <v>393</v>
      </c>
      <c r="C18" s="90">
        <f>sept!B26</f>
        <v>999.30000000000007</v>
      </c>
      <c r="D18" s="85"/>
      <c r="E18" s="162">
        <f t="shared" si="0"/>
        <v>999.30000000000007</v>
      </c>
      <c r="F18" s="163" t="e">
        <f t="shared" si="1"/>
        <v>#DIV/0!</v>
      </c>
      <c r="G18" s="8"/>
      <c r="H18" s="8"/>
      <c r="I18" s="8"/>
      <c r="J18" s="8"/>
      <c r="K18" s="8"/>
      <c r="L18" s="8"/>
      <c r="M18" s="8"/>
      <c r="N18" s="8"/>
    </row>
    <row r="19" spans="1:14" ht="14.25">
      <c r="A19" s="153"/>
      <c r="B19" s="26" t="s">
        <v>394</v>
      </c>
      <c r="C19" s="90">
        <f>okt!B28</f>
        <v>978.84999999999991</v>
      </c>
      <c r="D19" s="85"/>
      <c r="E19" s="162">
        <f t="shared" si="0"/>
        <v>978.84999999999991</v>
      </c>
      <c r="F19" s="163" t="e">
        <f t="shared" si="1"/>
        <v>#DIV/0!</v>
      </c>
      <c r="G19" s="8"/>
      <c r="H19" s="8"/>
      <c r="I19" s="8"/>
      <c r="J19" s="8"/>
      <c r="K19" s="8"/>
      <c r="L19" s="8"/>
      <c r="M19" s="8"/>
      <c r="N19" s="8"/>
    </row>
    <row r="20" spans="1:14" ht="14.25">
      <c r="A20" s="153"/>
      <c r="B20" s="26" t="s">
        <v>395</v>
      </c>
      <c r="C20" s="90">
        <f>nov!B27</f>
        <v>505.3</v>
      </c>
      <c r="D20" s="85"/>
      <c r="E20" s="162">
        <f t="shared" si="0"/>
        <v>505.3</v>
      </c>
      <c r="F20" s="163" t="e">
        <f t="shared" si="1"/>
        <v>#DIV/0!</v>
      </c>
      <c r="G20" s="8"/>
      <c r="H20" s="8"/>
      <c r="I20" s="8"/>
      <c r="J20" s="8"/>
      <c r="K20" s="8"/>
      <c r="L20" s="8"/>
      <c r="M20" s="8"/>
      <c r="N20" s="8"/>
    </row>
    <row r="21" spans="1:14" ht="15" thickBot="1">
      <c r="A21" s="153"/>
      <c r="B21" s="26" t="s">
        <v>396</v>
      </c>
      <c r="C21" s="90">
        <f>dec!B28</f>
        <v>1148.06</v>
      </c>
      <c r="D21" s="85"/>
      <c r="E21" s="164">
        <f t="shared" si="0"/>
        <v>1148.06</v>
      </c>
      <c r="F21" s="165" t="e">
        <f t="shared" si="1"/>
        <v>#DIV/0!</v>
      </c>
      <c r="G21" s="8"/>
      <c r="H21" s="8"/>
      <c r="I21" s="8"/>
      <c r="J21" s="8"/>
      <c r="K21" s="8"/>
      <c r="L21" s="8"/>
      <c r="M21" s="8"/>
      <c r="N21" s="8"/>
    </row>
    <row r="22" spans="1:14" ht="15" thickBot="1">
      <c r="A22" s="166"/>
      <c r="B22" s="34" t="s">
        <v>34</v>
      </c>
      <c r="C22" s="89">
        <f>SUM(C10:C21)</f>
        <v>12194.21</v>
      </c>
      <c r="D22" s="89">
        <f>SUM(D10:D21)</f>
        <v>0</v>
      </c>
      <c r="E22" s="167">
        <f t="shared" si="0"/>
        <v>12194.21</v>
      </c>
      <c r="F22" s="168" t="e">
        <f>C22/D22-100%</f>
        <v>#DIV/0!</v>
      </c>
      <c r="G22" s="8"/>
      <c r="H22" s="8"/>
      <c r="I22" s="8"/>
      <c r="J22" s="8"/>
      <c r="K22" s="8"/>
      <c r="L22" s="8"/>
      <c r="M22" s="8"/>
      <c r="N22" s="8"/>
    </row>
    <row r="23" spans="1:14" ht="14.25">
      <c r="A23" s="8"/>
      <c r="B23" s="1"/>
      <c r="C23" s="13"/>
      <c r="D23" s="13"/>
      <c r="E23" s="6"/>
      <c r="F23" s="9"/>
      <c r="G23" s="8"/>
      <c r="H23" s="8"/>
      <c r="I23" s="8"/>
      <c r="J23" s="8"/>
      <c r="K23" s="8"/>
      <c r="L23" s="8"/>
      <c r="M23" s="8"/>
      <c r="N23" s="8"/>
    </row>
    <row r="24" spans="1:14" ht="15" thickBot="1">
      <c r="A24" s="8"/>
      <c r="B24" s="24" t="s">
        <v>35</v>
      </c>
      <c r="C24" s="13"/>
      <c r="D24" s="13"/>
      <c r="E24" s="12"/>
      <c r="F24" s="9"/>
      <c r="G24" s="8"/>
      <c r="H24" s="8"/>
      <c r="I24" s="8"/>
      <c r="J24" s="8"/>
      <c r="K24" s="8"/>
      <c r="L24" s="8"/>
      <c r="M24" s="8"/>
      <c r="N24" s="8"/>
    </row>
    <row r="25" spans="1:14" ht="14.25">
      <c r="A25" s="81"/>
      <c r="B25" s="35" t="s">
        <v>325</v>
      </c>
      <c r="C25" s="38">
        <v>2015</v>
      </c>
      <c r="D25" s="38">
        <v>2014</v>
      </c>
      <c r="E25" s="33" t="s">
        <v>377</v>
      </c>
      <c r="F25" s="32" t="s">
        <v>2</v>
      </c>
      <c r="G25" s="8"/>
      <c r="H25" s="8"/>
      <c r="I25" s="8"/>
      <c r="J25" s="8"/>
      <c r="K25" s="8"/>
      <c r="L25" s="8"/>
      <c r="M25" s="8"/>
      <c r="N25" s="8"/>
    </row>
    <row r="26" spans="1:14" ht="14.25">
      <c r="A26" s="169"/>
      <c r="B26" s="131" t="s">
        <v>384</v>
      </c>
      <c r="C26" s="90">
        <f>jaaroverzicht!B38+jaaroverzicht!B39</f>
        <v>3</v>
      </c>
      <c r="D26" s="85"/>
      <c r="E26" s="170" t="str">
        <f t="shared" ref="E26:E37" si="2">IF(OR(C26,D26,(C26+D26=0)),IF(C26-D26&gt;0,FIXED(C26-D26,2)&amp;" meer",IF(C26-D26&lt;0,FIXED(D26-C26,2)&amp;" minder","volgens budget")),"")</f>
        <v>3,00 meer</v>
      </c>
      <c r="F26" s="20"/>
      <c r="G26" s="8"/>
      <c r="H26" s="8"/>
      <c r="I26" s="8"/>
      <c r="J26" s="8"/>
      <c r="K26" s="8"/>
      <c r="L26" s="8"/>
      <c r="M26" s="8"/>
      <c r="N26" s="8"/>
    </row>
    <row r="27" spans="1:14" ht="14.25">
      <c r="A27" s="171"/>
      <c r="B27" s="26" t="s">
        <v>385</v>
      </c>
      <c r="C27" s="90">
        <f>jaaroverzicht!C38+jaaroverzicht!C39</f>
        <v>0</v>
      </c>
      <c r="D27" s="92"/>
      <c r="E27" s="170" t="str">
        <f t="shared" si="2"/>
        <v>volgens budget</v>
      </c>
      <c r="F27" s="21"/>
      <c r="G27" s="8"/>
      <c r="H27" s="8"/>
      <c r="I27" s="8"/>
      <c r="J27" s="8"/>
      <c r="K27" s="8"/>
      <c r="L27" s="8"/>
      <c r="M27" s="8"/>
      <c r="N27" s="8"/>
    </row>
    <row r="28" spans="1:14" ht="14.25">
      <c r="A28" s="171"/>
      <c r="B28" s="26" t="s">
        <v>386</v>
      </c>
      <c r="C28" s="83">
        <f>jaaroverzicht!D38+jaaroverzicht!D39</f>
        <v>0</v>
      </c>
      <c r="D28" s="92"/>
      <c r="E28" s="170" t="str">
        <f t="shared" si="2"/>
        <v>volgens budget</v>
      </c>
      <c r="F28" s="21"/>
      <c r="G28" s="8"/>
      <c r="H28" s="8"/>
      <c r="I28" s="8"/>
      <c r="J28" s="8"/>
      <c r="K28" s="8"/>
      <c r="L28" s="8"/>
      <c r="M28" s="8"/>
      <c r="N28" s="8"/>
    </row>
    <row r="29" spans="1:14" ht="14.25">
      <c r="A29" s="171"/>
      <c r="B29" s="26" t="s">
        <v>387</v>
      </c>
      <c r="C29" s="83">
        <f>jaaroverzicht!E38+jaaroverzicht!E39</f>
        <v>0</v>
      </c>
      <c r="D29" s="92"/>
      <c r="E29" s="170" t="str">
        <f t="shared" si="2"/>
        <v>volgens budget</v>
      </c>
      <c r="F29" s="21"/>
      <c r="G29" s="8"/>
      <c r="H29" s="8"/>
      <c r="I29" s="8"/>
      <c r="J29" s="8"/>
      <c r="K29" s="8"/>
      <c r="L29" s="8"/>
      <c r="M29" s="8"/>
      <c r="N29" s="8"/>
    </row>
    <row r="30" spans="1:14" ht="14.25">
      <c r="A30" s="171"/>
      <c r="B30" s="26" t="s">
        <v>388</v>
      </c>
      <c r="C30" s="83">
        <f>jaaroverzicht!F38+jaaroverzicht!F39</f>
        <v>0</v>
      </c>
      <c r="D30" s="92"/>
      <c r="E30" s="170" t="str">
        <f t="shared" si="2"/>
        <v>volgens budget</v>
      </c>
      <c r="F30" s="21"/>
      <c r="G30" s="8"/>
      <c r="H30" s="8"/>
      <c r="I30" s="8"/>
      <c r="J30" s="8"/>
      <c r="K30" s="8"/>
      <c r="L30" s="8"/>
      <c r="M30" s="8"/>
      <c r="N30" s="8"/>
    </row>
    <row r="31" spans="1:14" ht="14.25">
      <c r="A31" s="155"/>
      <c r="B31" s="26" t="s">
        <v>389</v>
      </c>
      <c r="C31" s="83">
        <f>jaaroverzicht!G38+jaaroverzicht!G39</f>
        <v>0</v>
      </c>
      <c r="D31" s="92"/>
      <c r="E31" s="170" t="str">
        <f t="shared" si="2"/>
        <v>volgens budget</v>
      </c>
      <c r="F31" s="172"/>
      <c r="G31" s="8"/>
      <c r="H31" s="8"/>
      <c r="I31" s="8"/>
      <c r="J31" s="8"/>
      <c r="K31" s="8"/>
      <c r="L31" s="8"/>
      <c r="M31" s="8"/>
      <c r="N31" s="8"/>
    </row>
    <row r="32" spans="1:14" ht="14.25">
      <c r="A32" s="155"/>
      <c r="B32" s="26" t="s">
        <v>391</v>
      </c>
      <c r="C32" s="83">
        <f>jaaroverzicht!H38+jaaroverzicht!H39</f>
        <v>0</v>
      </c>
      <c r="D32" s="92"/>
      <c r="E32" s="170" t="str">
        <f t="shared" si="2"/>
        <v>volgens budget</v>
      </c>
      <c r="F32" s="172"/>
      <c r="G32" s="8"/>
      <c r="H32" s="8"/>
      <c r="I32" s="8"/>
      <c r="J32" s="8"/>
      <c r="K32" s="8"/>
      <c r="L32" s="8"/>
      <c r="M32" s="8"/>
      <c r="N32" s="8"/>
    </row>
    <row r="33" spans="1:14" ht="14.25">
      <c r="A33" s="155"/>
      <c r="B33" s="26" t="s">
        <v>392</v>
      </c>
      <c r="C33" s="83">
        <f>jaaroverzicht!I38+jaaroverzicht!I39</f>
        <v>0</v>
      </c>
      <c r="D33" s="92"/>
      <c r="E33" s="170" t="str">
        <f t="shared" si="2"/>
        <v>volgens budget</v>
      </c>
      <c r="F33" s="172"/>
      <c r="G33" s="8"/>
      <c r="H33" s="8"/>
      <c r="I33" s="8"/>
      <c r="J33" s="8"/>
      <c r="K33" s="8"/>
      <c r="L33" s="8"/>
      <c r="M33" s="8"/>
      <c r="N33" s="8"/>
    </row>
    <row r="34" spans="1:14" ht="14.25">
      <c r="A34" s="155"/>
      <c r="B34" s="26" t="s">
        <v>393</v>
      </c>
      <c r="C34" s="83">
        <f>jaaroverzicht!I38+jaaroverzicht!I39</f>
        <v>0</v>
      </c>
      <c r="D34" s="92"/>
      <c r="E34" s="170" t="str">
        <f t="shared" si="2"/>
        <v>volgens budget</v>
      </c>
      <c r="F34" s="172"/>
      <c r="G34" s="8"/>
      <c r="H34" s="8"/>
      <c r="I34" s="8"/>
      <c r="J34" s="8"/>
      <c r="K34" s="8"/>
      <c r="L34" s="8"/>
      <c r="M34" s="8"/>
      <c r="N34" s="8"/>
    </row>
    <row r="35" spans="1:14" ht="14.25">
      <c r="A35" s="155"/>
      <c r="B35" s="26" t="s">
        <v>394</v>
      </c>
      <c r="C35" s="83">
        <f>jaaroverzicht!K38+jaaroverzicht!K39</f>
        <v>0</v>
      </c>
      <c r="D35" s="92"/>
      <c r="E35" s="170" t="str">
        <f t="shared" si="2"/>
        <v>volgens budget</v>
      </c>
      <c r="F35" s="172"/>
      <c r="G35" s="8"/>
      <c r="H35" s="8"/>
      <c r="I35" s="8"/>
      <c r="J35" s="8"/>
      <c r="K35" s="8"/>
      <c r="L35" s="8"/>
      <c r="M35" s="8"/>
      <c r="N35" s="8"/>
    </row>
    <row r="36" spans="1:14" ht="14.25">
      <c r="A36" s="155"/>
      <c r="B36" s="26" t="s">
        <v>395</v>
      </c>
      <c r="C36" s="83">
        <f>jaaroverzicht!L38+jaaroverzicht!L39</f>
        <v>0</v>
      </c>
      <c r="D36" s="92"/>
      <c r="E36" s="170" t="str">
        <f t="shared" si="2"/>
        <v>volgens budget</v>
      </c>
      <c r="F36" s="172"/>
      <c r="G36" s="8"/>
      <c r="H36" s="8"/>
      <c r="I36" s="8"/>
      <c r="J36" s="8"/>
      <c r="K36" s="8"/>
      <c r="L36" s="8"/>
      <c r="M36" s="8"/>
      <c r="N36" s="8"/>
    </row>
    <row r="37" spans="1:14" ht="15" thickBot="1">
      <c r="A37" s="173"/>
      <c r="B37" s="174" t="s">
        <v>396</v>
      </c>
      <c r="C37" s="175">
        <f>jaaroverzicht!M38+jaaroverzicht!M39</f>
        <v>0</v>
      </c>
      <c r="D37" s="176"/>
      <c r="E37" s="177" t="str">
        <f t="shared" si="2"/>
        <v>volgens budget</v>
      </c>
      <c r="F37" s="22"/>
      <c r="G37" s="8"/>
      <c r="H37" s="8"/>
      <c r="I37" s="8"/>
      <c r="J37" s="8"/>
      <c r="K37" s="8"/>
      <c r="L37" s="8"/>
      <c r="M37" s="8"/>
      <c r="N37" s="8"/>
    </row>
    <row r="38" spans="1:14" ht="15" thickBot="1">
      <c r="A38" s="178"/>
      <c r="B38" s="179" t="s">
        <v>41</v>
      </c>
      <c r="C38" s="89">
        <f>SUM(C26:C37)</f>
        <v>3</v>
      </c>
      <c r="D38" s="89">
        <f>SUM(D26:D37)</f>
        <v>0</v>
      </c>
      <c r="E38" s="180" t="str">
        <f>IF(OR(C38,D38),IF(C38-D38&gt;0,FIXED(C38-D38,2)&amp;" boven",IF(C38-D38&lt;0,FIXED(D38-C38,2)&amp;" onder","volgens budget")),"")</f>
        <v>3,00 boven</v>
      </c>
      <c r="F38" s="181"/>
      <c r="G38" s="8"/>
      <c r="H38" s="8"/>
      <c r="I38" s="8"/>
      <c r="J38" s="8"/>
      <c r="K38" s="8"/>
      <c r="L38" s="8"/>
      <c r="M38" s="8"/>
      <c r="N38" s="8"/>
    </row>
  </sheetData>
  <sheetProtection sheet="1" objects="1" scenarios="1"/>
  <conditionalFormatting sqref="F10 F6">
    <cfRule type="cellIs" dxfId="3" priority="4" stopIfTrue="1" operator="lessThan">
      <formula>0</formula>
    </cfRule>
    <cfRule type="cellIs" dxfId="2" priority="6" stopIfTrue="1" operator="lessThan">
      <formula>0</formula>
    </cfRule>
  </conditionalFormatting>
  <conditionalFormatting sqref="F11:F22">
    <cfRule type="cellIs" dxfId="1" priority="5" stopIfTrue="1" operator="lessThan">
      <formula>0</formula>
    </cfRule>
  </conditionalFormatting>
  <conditionalFormatting sqref="F10:F22">
    <cfRule type="cellIs" dxfId="0" priority="1" stopIfTrue="1" operator="lessThan">
      <formula>0</formula>
    </cfRule>
  </conditionalFormatting>
  <pageMargins left="0.15748031496062992" right="0.11811023622047244" top="0.74803149606299213" bottom="0.74803149606299213" header="0.31496062992125984" footer="0.31496062992125984"/>
  <pageSetup paperSize="9" orientation="portrait" r:id="rId1"/>
  <ignoredErrors>
    <ignoredError sqref="D38" formulaRange="1"/>
    <ignoredError sqref="F10:F2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showGridLines="0" workbookViewId="0" xr3:uid="{958C4451-9541-5A59-BF78-D2F731DF1C81}">
      <selection activeCell="K58" sqref="K58"/>
    </sheetView>
  </sheetViews>
  <sheetFormatPr defaultColWidth="8" defaultRowHeight="13.5"/>
  <cols>
    <col min="1" max="1" width="25" style="8" customWidth="1"/>
    <col min="2" max="3" width="16" style="15" customWidth="1"/>
    <col min="4" max="4" width="16" style="7" customWidth="1"/>
    <col min="5" max="5" width="23" style="10" customWidth="1"/>
    <col min="6" max="6" width="8" style="8"/>
    <col min="7" max="7" width="10.42578125" style="8" bestFit="1" customWidth="1"/>
    <col min="8" max="16384" width="8" style="8"/>
  </cols>
  <sheetData>
    <row r="1" spans="1:7" ht="30" customHeight="1">
      <c r="A1" s="44" t="s">
        <v>42</v>
      </c>
      <c r="B1" s="39"/>
      <c r="C1" s="39"/>
      <c r="D1" s="40"/>
      <c r="E1" s="41"/>
    </row>
    <row r="2" spans="1:7" ht="14.1" customHeight="1" thickBot="1">
      <c r="A2" s="24" t="s">
        <v>1</v>
      </c>
      <c r="B2" s="13"/>
      <c r="C2" s="13"/>
      <c r="D2" s="6"/>
      <c r="E2" s="9"/>
    </row>
    <row r="3" spans="1:7" ht="14.1" customHeight="1">
      <c r="A3" s="16"/>
      <c r="B3" s="38"/>
      <c r="C3" s="29"/>
      <c r="D3" s="30"/>
      <c r="E3" s="31" t="s">
        <v>2</v>
      </c>
      <c r="G3" s="4" t="s">
        <v>3</v>
      </c>
    </row>
    <row r="4" spans="1:7">
      <c r="A4" s="27" t="s">
        <v>43</v>
      </c>
      <c r="B4" s="87">
        <f>B33</f>
        <v>1984.3600000000006</v>
      </c>
      <c r="C4" s="47"/>
      <c r="D4" s="48"/>
      <c r="E4" s="17"/>
      <c r="G4" s="4" t="s">
        <v>5</v>
      </c>
    </row>
    <row r="5" spans="1:7" ht="14.1" customHeight="1">
      <c r="A5" s="28" t="s">
        <v>44</v>
      </c>
      <c r="B5" s="88">
        <f>B47</f>
        <v>750</v>
      </c>
      <c r="C5" s="49"/>
      <c r="D5" s="50"/>
      <c r="E5" s="18"/>
      <c r="G5" s="4" t="s">
        <v>7</v>
      </c>
    </row>
    <row r="6" spans="1:7" ht="14.25" thickBot="1">
      <c r="A6" s="130" t="s">
        <v>8</v>
      </c>
      <c r="B6" s="86">
        <f>B4-B5</f>
        <v>1234.3600000000006</v>
      </c>
      <c r="C6" s="51"/>
      <c r="D6" s="52"/>
      <c r="E6" s="19"/>
      <c r="G6" s="45"/>
    </row>
    <row r="7" spans="1:7" ht="3" customHeight="1">
      <c r="A7" s="1"/>
      <c r="B7" s="13"/>
      <c r="C7" s="13"/>
      <c r="D7" s="6"/>
      <c r="E7" s="9"/>
    </row>
    <row r="8" spans="1:7" ht="14.1" customHeight="1" thickBot="1">
      <c r="A8" s="24" t="s">
        <v>9</v>
      </c>
      <c r="B8" s="13"/>
      <c r="C8" s="13"/>
      <c r="D8" s="6"/>
      <c r="E8" s="9"/>
    </row>
    <row r="9" spans="1:7" ht="14.1" customHeight="1">
      <c r="A9" s="38">
        <v>2016</v>
      </c>
      <c r="B9" s="25" t="s">
        <v>10</v>
      </c>
      <c r="C9" s="125" t="s">
        <v>11</v>
      </c>
      <c r="D9" s="33" t="s">
        <v>12</v>
      </c>
      <c r="E9" s="32" t="s">
        <v>2</v>
      </c>
    </row>
    <row r="10" spans="1:7" ht="14.25">
      <c r="A10" s="131" t="s">
        <v>13</v>
      </c>
      <c r="B10" s="90">
        <f>jan!B6</f>
        <v>777.36000000000035</v>
      </c>
      <c r="C10" s="82"/>
      <c r="D10" s="91"/>
      <c r="E10" s="127"/>
    </row>
    <row r="11" spans="1:7" ht="14.25">
      <c r="A11" s="26"/>
      <c r="B11" s="85"/>
      <c r="C11" s="82"/>
      <c r="D11" s="92"/>
      <c r="E11" s="112"/>
    </row>
    <row r="12" spans="1:7" ht="14.25">
      <c r="A12" s="46" t="s">
        <v>45</v>
      </c>
      <c r="B12" s="85">
        <v>105.1</v>
      </c>
      <c r="C12" s="82">
        <v>105.1</v>
      </c>
      <c r="D12" s="83">
        <f t="shared" ref="D12:D23" si="0">B12-C12</f>
        <v>0</v>
      </c>
      <c r="E12" s="112"/>
    </row>
    <row r="13" spans="1:7" ht="14.25">
      <c r="A13" s="46" t="s">
        <v>46</v>
      </c>
      <c r="B13" s="85">
        <v>4</v>
      </c>
      <c r="C13" s="82">
        <v>4</v>
      </c>
      <c r="D13" s="83">
        <f t="shared" si="0"/>
        <v>0</v>
      </c>
      <c r="E13" s="112"/>
    </row>
    <row r="14" spans="1:7" ht="14.25">
      <c r="A14" s="46" t="s">
        <v>47</v>
      </c>
      <c r="B14" s="85">
        <v>129</v>
      </c>
      <c r="C14" s="82">
        <v>129</v>
      </c>
      <c r="D14" s="83">
        <f t="shared" si="0"/>
        <v>0</v>
      </c>
      <c r="E14" s="112"/>
    </row>
    <row r="15" spans="1:7" ht="14.25">
      <c r="A15" s="46" t="s">
        <v>48</v>
      </c>
      <c r="B15" s="85">
        <v>64.2</v>
      </c>
      <c r="C15" s="82">
        <v>64.2</v>
      </c>
      <c r="D15" s="83">
        <f t="shared" si="0"/>
        <v>0</v>
      </c>
      <c r="E15" s="132"/>
    </row>
    <row r="16" spans="1:7" ht="14.25">
      <c r="A16" s="46" t="s">
        <v>49</v>
      </c>
      <c r="B16" s="85">
        <v>24.7</v>
      </c>
      <c r="C16" s="82">
        <v>24.7</v>
      </c>
      <c r="D16" s="83">
        <f t="shared" si="0"/>
        <v>0</v>
      </c>
      <c r="E16" s="112"/>
    </row>
    <row r="17" spans="1:5" ht="14.25">
      <c r="A17" s="46" t="s">
        <v>50</v>
      </c>
      <c r="B17" s="85">
        <v>147.9</v>
      </c>
      <c r="C17" s="82">
        <v>147.9</v>
      </c>
      <c r="D17" s="83">
        <f t="shared" si="0"/>
        <v>0</v>
      </c>
      <c r="E17" s="112"/>
    </row>
    <row r="18" spans="1:5" ht="14.25">
      <c r="A18" s="46" t="s">
        <v>51</v>
      </c>
      <c r="B18" s="85">
        <v>29.6</v>
      </c>
      <c r="C18" s="82">
        <v>29.6</v>
      </c>
      <c r="D18" s="83">
        <f t="shared" si="0"/>
        <v>0</v>
      </c>
      <c r="E18" s="112"/>
    </row>
    <row r="19" spans="1:5" ht="14.25">
      <c r="A19" s="46" t="s">
        <v>52</v>
      </c>
      <c r="B19" s="85">
        <v>16</v>
      </c>
      <c r="C19" s="82">
        <v>16</v>
      </c>
      <c r="D19" s="83">
        <f t="shared" si="0"/>
        <v>0</v>
      </c>
      <c r="E19" s="112"/>
    </row>
    <row r="20" spans="1:5" ht="14.25">
      <c r="A20" s="46" t="s">
        <v>53</v>
      </c>
      <c r="B20" s="85">
        <v>121.9</v>
      </c>
      <c r="C20" s="82">
        <v>121.9</v>
      </c>
      <c r="D20" s="83">
        <f t="shared" si="0"/>
        <v>0</v>
      </c>
      <c r="E20" s="112">
        <v>8</v>
      </c>
    </row>
    <row r="21" spans="1:5" ht="14.25">
      <c r="A21" s="46" t="s">
        <v>54</v>
      </c>
      <c r="B21" s="85">
        <v>85.2</v>
      </c>
      <c r="C21" s="82">
        <v>85.2</v>
      </c>
      <c r="D21" s="83">
        <f t="shared" si="0"/>
        <v>0</v>
      </c>
      <c r="E21" s="112"/>
    </row>
    <row r="22" spans="1:5" ht="14.25">
      <c r="A22" s="46" t="s">
        <v>55</v>
      </c>
      <c r="B22" s="85">
        <v>26.9</v>
      </c>
      <c r="C22" s="82">
        <v>26.9</v>
      </c>
      <c r="D22" s="83">
        <f t="shared" si="0"/>
        <v>0</v>
      </c>
      <c r="E22" s="112"/>
    </row>
    <row r="23" spans="1:5" ht="14.25">
      <c r="A23" s="46" t="s">
        <v>56</v>
      </c>
      <c r="B23" s="85">
        <v>402.5</v>
      </c>
      <c r="C23" s="82">
        <v>401</v>
      </c>
      <c r="D23" s="83">
        <f t="shared" si="0"/>
        <v>1.5</v>
      </c>
      <c r="E23" s="112"/>
    </row>
    <row r="24" spans="1:5" ht="14.25">
      <c r="A24" s="46"/>
      <c r="B24" s="85"/>
      <c r="C24" s="82"/>
      <c r="D24" s="83"/>
      <c r="E24" s="115"/>
    </row>
    <row r="25" spans="1:5" ht="14.25">
      <c r="A25" s="46"/>
      <c r="B25" s="85"/>
      <c r="C25" s="82"/>
      <c r="D25" s="83"/>
      <c r="E25" s="115"/>
    </row>
    <row r="26" spans="1:5" ht="14.25">
      <c r="A26" s="42" t="s">
        <v>29</v>
      </c>
      <c r="B26" s="133">
        <f>SUM(B12:B25)</f>
        <v>1157</v>
      </c>
      <c r="C26" s="93"/>
      <c r="D26" s="94"/>
      <c r="E26" s="112"/>
    </row>
    <row r="27" spans="1:5">
      <c r="A27" s="43"/>
      <c r="B27" s="94"/>
      <c r="C27" s="82"/>
      <c r="D27" s="92"/>
      <c r="E27" s="112"/>
    </row>
    <row r="28" spans="1:5" ht="14.25">
      <c r="A28" s="42" t="s">
        <v>30</v>
      </c>
      <c r="B28" s="85"/>
      <c r="C28" s="93"/>
      <c r="D28" s="94"/>
      <c r="E28" s="112"/>
    </row>
    <row r="29" spans="1:5" ht="14.25">
      <c r="A29" s="110" t="s">
        <v>57</v>
      </c>
      <c r="B29" s="85"/>
      <c r="C29" s="93"/>
      <c r="D29" s="94"/>
      <c r="E29" s="117"/>
    </row>
    <row r="30" spans="1:5" ht="14.25">
      <c r="A30" s="46" t="s">
        <v>58</v>
      </c>
      <c r="B30" s="85">
        <v>50</v>
      </c>
      <c r="C30" s="93"/>
      <c r="D30" s="94"/>
      <c r="E30" s="117"/>
    </row>
    <row r="31" spans="1:5" ht="14.25">
      <c r="A31" s="26"/>
      <c r="B31" s="85"/>
      <c r="C31" s="93"/>
      <c r="D31" s="94"/>
      <c r="E31" s="117"/>
    </row>
    <row r="32" spans="1:5" s="5" customFormat="1" ht="14.25" customHeight="1" thickBot="1">
      <c r="A32" s="26"/>
      <c r="B32" s="85"/>
      <c r="C32" s="93"/>
      <c r="D32" s="92"/>
      <c r="E32" s="117"/>
    </row>
    <row r="33" spans="1:5" ht="14.25" thickBot="1">
      <c r="A33" s="34" t="s">
        <v>34</v>
      </c>
      <c r="B33" s="89">
        <f>SUM(B10:B25,B29:B32)</f>
        <v>1984.3600000000006</v>
      </c>
      <c r="C33" s="89"/>
      <c r="D33" s="84">
        <f>SUM(D12:D32)</f>
        <v>1.5</v>
      </c>
      <c r="E33" s="37"/>
    </row>
    <row r="34" spans="1:5" ht="3" customHeight="1">
      <c r="A34" s="1"/>
      <c r="B34" s="13"/>
      <c r="C34" s="13"/>
      <c r="D34" s="6" t="s">
        <v>59</v>
      </c>
      <c r="E34" s="9"/>
    </row>
    <row r="35" spans="1:5" ht="14.1" customHeight="1" thickBot="1">
      <c r="A35" s="24" t="s">
        <v>35</v>
      </c>
      <c r="B35" s="13"/>
      <c r="C35" s="13"/>
      <c r="D35" s="12"/>
      <c r="E35" s="9"/>
    </row>
    <row r="36" spans="1:5" ht="14.1" customHeight="1">
      <c r="A36" s="35" t="s">
        <v>36</v>
      </c>
      <c r="B36" s="38"/>
      <c r="C36" s="29"/>
      <c r="D36" s="33"/>
      <c r="E36" s="32" t="s">
        <v>2</v>
      </c>
    </row>
    <row r="37" spans="1:5">
      <c r="A37" s="114" t="s">
        <v>60</v>
      </c>
      <c r="B37" s="92">
        <v>240</v>
      </c>
      <c r="C37" s="85"/>
      <c r="D37" s="100"/>
      <c r="E37" s="20"/>
    </row>
    <row r="38" spans="1:5">
      <c r="A38" s="114" t="s">
        <v>61</v>
      </c>
      <c r="B38" s="92">
        <v>300</v>
      </c>
      <c r="C38" s="102"/>
      <c r="D38" s="103"/>
      <c r="E38" s="21"/>
    </row>
    <row r="39" spans="1:5">
      <c r="A39" s="114" t="s">
        <v>62</v>
      </c>
      <c r="B39" s="85">
        <v>210</v>
      </c>
      <c r="C39" s="102"/>
      <c r="D39" s="103"/>
      <c r="E39" s="21"/>
    </row>
    <row r="40" spans="1:5">
      <c r="A40" s="114"/>
      <c r="B40" s="85"/>
      <c r="C40" s="102"/>
      <c r="D40" s="103"/>
      <c r="E40" s="21"/>
    </row>
    <row r="41" spans="1:5">
      <c r="A41" s="114"/>
      <c r="B41" s="92"/>
      <c r="C41" s="102"/>
      <c r="D41" s="103"/>
      <c r="E41" s="21"/>
    </row>
    <row r="42" spans="1:5">
      <c r="A42" s="114"/>
      <c r="B42" s="92"/>
      <c r="C42" s="104"/>
      <c r="D42" s="105"/>
      <c r="E42" s="22"/>
    </row>
    <row r="43" spans="1:5">
      <c r="A43" s="114"/>
      <c r="B43" s="92"/>
      <c r="C43" s="104"/>
      <c r="D43" s="105"/>
      <c r="E43" s="22"/>
    </row>
    <row r="44" spans="1:5">
      <c r="A44" s="114"/>
      <c r="B44" s="92"/>
      <c r="C44" s="104"/>
      <c r="D44" s="105"/>
      <c r="E44" s="22"/>
    </row>
    <row r="45" spans="1:5">
      <c r="A45" s="114"/>
      <c r="B45" s="92"/>
      <c r="C45" s="104"/>
      <c r="D45" s="105"/>
      <c r="E45" s="22"/>
    </row>
    <row r="46" spans="1:5" ht="14.25" customHeight="1" thickBot="1">
      <c r="A46" s="114"/>
      <c r="B46" s="92"/>
      <c r="C46" s="106"/>
      <c r="D46" s="105"/>
      <c r="E46" s="22"/>
    </row>
    <row r="47" spans="1:5">
      <c r="A47" s="36" t="s">
        <v>41</v>
      </c>
      <c r="B47" s="95">
        <f>SUM(B37:B45)</f>
        <v>750</v>
      </c>
      <c r="C47" s="109"/>
      <c r="D47" s="108"/>
      <c r="E47" s="23"/>
    </row>
    <row r="48" spans="1:5" ht="10.5" customHeight="1">
      <c r="A48" s="1"/>
      <c r="B48" s="13"/>
      <c r="C48" s="13"/>
      <c r="D48" s="6"/>
      <c r="E48" s="9"/>
    </row>
    <row r="49" spans="1:5" ht="3" customHeight="1">
      <c r="A49" s="2"/>
      <c r="B49" s="14"/>
      <c r="C49" s="14"/>
      <c r="D49" s="11"/>
      <c r="E49" s="3"/>
    </row>
    <row r="50" spans="1:5" ht="9.9499999999999993" customHeight="1">
      <c r="A50" s="2"/>
      <c r="B50" s="14"/>
      <c r="C50" s="14"/>
      <c r="D50" s="11"/>
      <c r="E50" s="3"/>
    </row>
  </sheetData>
  <sheetProtection sheet="1" objects="1" scenarios="1"/>
  <printOptions gridLinesSet="0"/>
  <pageMargins left="0.27500000000000002" right="0.27500000000000002" top="0.27500000000000002" bottom="0.45833333333333331" header="0.27500000000000002" footer="0.45833333333333331"/>
  <pageSetup paperSize="9" orientation="portrait" r:id="rId1"/>
  <headerFooter alignWithMargins="0"/>
  <rowBreaks count="1" manualBreakCount="1">
    <brk id="50" min="1" max="7" man="1"/>
  </rowBreaks>
  <ignoredErrors>
    <ignoredError sqref="B4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showGridLines="0" topLeftCell="A3" workbookViewId="0" xr3:uid="{842E5F09-E766-5B8D-85AF-A39847EA96FD}">
      <selection activeCell="I45" sqref="I45"/>
    </sheetView>
  </sheetViews>
  <sheetFormatPr defaultColWidth="8" defaultRowHeight="13.5"/>
  <cols>
    <col min="1" max="1" width="25" style="8" customWidth="1"/>
    <col min="2" max="3" width="16" style="15" customWidth="1"/>
    <col min="4" max="4" width="16" style="7" customWidth="1"/>
    <col min="5" max="5" width="23" style="10" customWidth="1"/>
    <col min="6" max="6" width="8" style="8"/>
    <col min="7" max="7" width="10.42578125" style="8" bestFit="1" customWidth="1"/>
    <col min="8" max="16384" width="8" style="8"/>
  </cols>
  <sheetData>
    <row r="1" spans="1:7" ht="30" customHeight="1">
      <c r="A1" s="44" t="s">
        <v>63</v>
      </c>
      <c r="B1" s="39"/>
      <c r="C1" s="39"/>
      <c r="D1" s="40"/>
      <c r="E1" s="41"/>
    </row>
    <row r="2" spans="1:7" ht="14.1" customHeight="1" thickBot="1">
      <c r="A2" s="24" t="s">
        <v>1</v>
      </c>
      <c r="B2" s="13"/>
      <c r="C2" s="13"/>
      <c r="D2" s="6"/>
      <c r="E2" s="9"/>
    </row>
    <row r="3" spans="1:7" ht="14.1" customHeight="1">
      <c r="A3" s="16"/>
      <c r="B3" s="38"/>
      <c r="C3" s="29"/>
      <c r="D3" s="30"/>
      <c r="E3" s="31" t="s">
        <v>2</v>
      </c>
      <c r="G3" s="4" t="s">
        <v>3</v>
      </c>
    </row>
    <row r="4" spans="1:7">
      <c r="A4" s="27" t="s">
        <v>43</v>
      </c>
      <c r="B4" s="87">
        <f>B34</f>
        <v>2605.2600000000011</v>
      </c>
      <c r="C4" s="47"/>
      <c r="D4" s="48"/>
      <c r="E4" s="115"/>
      <c r="G4" s="4" t="s">
        <v>5</v>
      </c>
    </row>
    <row r="5" spans="1:7" ht="14.1" customHeight="1">
      <c r="A5" s="28" t="s">
        <v>44</v>
      </c>
      <c r="B5" s="88">
        <f>B48</f>
        <v>1910</v>
      </c>
      <c r="C5" s="49"/>
      <c r="D5" s="50"/>
      <c r="E5" s="115"/>
      <c r="G5" s="4" t="s">
        <v>7</v>
      </c>
    </row>
    <row r="6" spans="1:7" ht="14.25" thickBot="1">
      <c r="A6" s="130" t="s">
        <v>8</v>
      </c>
      <c r="B6" s="86">
        <f>B4-B5</f>
        <v>695.26000000000113</v>
      </c>
      <c r="C6" s="51"/>
      <c r="D6" s="52"/>
      <c r="E6" s="115"/>
      <c r="G6" s="45"/>
    </row>
    <row r="7" spans="1:7" ht="3" customHeight="1">
      <c r="A7" s="1"/>
      <c r="B7" s="13"/>
      <c r="C7" s="13"/>
      <c r="D7" s="6"/>
      <c r="E7" s="9"/>
    </row>
    <row r="8" spans="1:7" ht="14.1" customHeight="1" thickBot="1">
      <c r="A8" s="24" t="s">
        <v>9</v>
      </c>
      <c r="B8" s="13"/>
      <c r="C8" s="13"/>
      <c r="D8" s="6"/>
      <c r="E8" s="9"/>
    </row>
    <row r="9" spans="1:7" ht="14.1" customHeight="1">
      <c r="A9" s="38">
        <v>2016</v>
      </c>
      <c r="B9" s="25" t="s">
        <v>64</v>
      </c>
      <c r="C9" s="125" t="s">
        <v>11</v>
      </c>
      <c r="D9" s="33" t="s">
        <v>12</v>
      </c>
      <c r="E9" s="32" t="s">
        <v>2</v>
      </c>
    </row>
    <row r="10" spans="1:7" ht="14.25">
      <c r="A10" s="131" t="s">
        <v>13</v>
      </c>
      <c r="B10" s="90">
        <f>feb!B6</f>
        <v>1234.3600000000006</v>
      </c>
      <c r="C10" s="82"/>
      <c r="D10" s="91"/>
      <c r="E10" s="127"/>
    </row>
    <row r="11" spans="1:7" ht="14.25">
      <c r="A11" s="26"/>
      <c r="B11" s="85"/>
      <c r="C11" s="82"/>
      <c r="D11" s="92"/>
      <c r="E11" s="115"/>
    </row>
    <row r="12" spans="1:7" ht="14.25">
      <c r="A12" s="46" t="s">
        <v>65</v>
      </c>
      <c r="B12" s="85">
        <v>81.5</v>
      </c>
      <c r="C12" s="82">
        <v>81.5</v>
      </c>
      <c r="D12" s="83">
        <f t="shared" ref="D12:D24" si="0">B12-C12</f>
        <v>0</v>
      </c>
      <c r="E12" s="115"/>
    </row>
    <row r="13" spans="1:7" ht="14.25">
      <c r="A13" s="46" t="s">
        <v>66</v>
      </c>
      <c r="B13" s="85">
        <v>208.4</v>
      </c>
      <c r="C13" s="82">
        <v>207.4</v>
      </c>
      <c r="D13" s="83">
        <f t="shared" si="0"/>
        <v>1</v>
      </c>
      <c r="E13" s="115"/>
    </row>
    <row r="14" spans="1:7" ht="14.25">
      <c r="A14" s="46" t="s">
        <v>67</v>
      </c>
      <c r="B14" s="85">
        <v>37.799999999999997</v>
      </c>
      <c r="C14" s="82">
        <v>37.299999999999997</v>
      </c>
      <c r="D14" s="83">
        <f t="shared" si="0"/>
        <v>0.5</v>
      </c>
      <c r="E14" s="115"/>
    </row>
    <row r="15" spans="1:7" ht="14.25">
      <c r="A15" s="46" t="s">
        <v>68</v>
      </c>
      <c r="B15" s="85">
        <v>7.5</v>
      </c>
      <c r="C15" s="82">
        <v>7.5</v>
      </c>
      <c r="D15" s="83">
        <f t="shared" si="0"/>
        <v>0</v>
      </c>
      <c r="E15" s="115"/>
    </row>
    <row r="16" spans="1:7" ht="14.25">
      <c r="A16" s="46" t="s">
        <v>69</v>
      </c>
      <c r="B16" s="85">
        <v>151.6</v>
      </c>
      <c r="C16" s="82">
        <v>151.6</v>
      </c>
      <c r="D16" s="83">
        <f t="shared" si="0"/>
        <v>0</v>
      </c>
      <c r="E16" s="115"/>
    </row>
    <row r="17" spans="1:5" ht="14.25">
      <c r="A17" s="46" t="s">
        <v>70</v>
      </c>
      <c r="B17" s="85">
        <v>44.9</v>
      </c>
      <c r="C17" s="82">
        <v>44.9</v>
      </c>
      <c r="D17" s="83">
        <f t="shared" si="0"/>
        <v>0</v>
      </c>
      <c r="E17" s="115"/>
    </row>
    <row r="18" spans="1:5" ht="14.25">
      <c r="A18" s="46" t="s">
        <v>71</v>
      </c>
      <c r="B18" s="85">
        <v>17.899999999999999</v>
      </c>
      <c r="C18" s="82">
        <v>17.899999999999999</v>
      </c>
      <c r="D18" s="83">
        <f t="shared" si="0"/>
        <v>0</v>
      </c>
      <c r="E18" s="115"/>
    </row>
    <row r="19" spans="1:5" ht="14.25">
      <c r="A19" s="46" t="s">
        <v>72</v>
      </c>
      <c r="B19" s="85">
        <v>0</v>
      </c>
      <c r="C19" s="82">
        <v>0</v>
      </c>
      <c r="D19" s="83">
        <f t="shared" si="0"/>
        <v>0</v>
      </c>
      <c r="E19" s="115"/>
    </row>
    <row r="20" spans="1:5" ht="14.25">
      <c r="A20" s="46" t="s">
        <v>73</v>
      </c>
      <c r="B20" s="85">
        <v>46</v>
      </c>
      <c r="C20" s="82">
        <v>46</v>
      </c>
      <c r="D20" s="83">
        <f t="shared" si="0"/>
        <v>0</v>
      </c>
      <c r="E20" s="115"/>
    </row>
    <row r="21" spans="1:5" ht="14.25">
      <c r="A21" s="46" t="s">
        <v>74</v>
      </c>
      <c r="B21" s="85">
        <v>593</v>
      </c>
      <c r="C21" s="82">
        <v>592.79999999999995</v>
      </c>
      <c r="D21" s="83">
        <f t="shared" si="0"/>
        <v>0.20000000000004547</v>
      </c>
      <c r="E21" s="115"/>
    </row>
    <row r="22" spans="1:5" ht="14.25">
      <c r="A22" s="46" t="s">
        <v>75</v>
      </c>
      <c r="B22" s="85">
        <v>78.3</v>
      </c>
      <c r="C22" s="82">
        <v>80.3</v>
      </c>
      <c r="D22" s="83">
        <f t="shared" si="0"/>
        <v>-2</v>
      </c>
      <c r="E22" s="115" t="s">
        <v>76</v>
      </c>
    </row>
    <row r="23" spans="1:5" ht="14.25">
      <c r="A23" s="46"/>
      <c r="B23" s="85"/>
      <c r="C23" s="82"/>
      <c r="D23" s="83">
        <f t="shared" si="0"/>
        <v>0</v>
      </c>
      <c r="E23" s="115"/>
    </row>
    <row r="24" spans="1:5" ht="14.25">
      <c r="A24" s="46"/>
      <c r="B24" s="85"/>
      <c r="C24" s="82"/>
      <c r="D24" s="83">
        <f t="shared" si="0"/>
        <v>0</v>
      </c>
      <c r="E24" s="115"/>
    </row>
    <row r="25" spans="1:5" ht="14.25">
      <c r="A25" s="46"/>
      <c r="B25" s="85"/>
      <c r="C25" s="82"/>
      <c r="D25" s="83"/>
      <c r="E25" s="115"/>
    </row>
    <row r="26" spans="1:5" ht="14.25">
      <c r="A26" s="26"/>
      <c r="B26" s="85"/>
      <c r="C26" s="93"/>
      <c r="D26" s="83"/>
      <c r="E26" s="115"/>
    </row>
    <row r="27" spans="1:5" ht="14.25">
      <c r="A27" s="42" t="s">
        <v>29</v>
      </c>
      <c r="B27" s="133">
        <f>SUM(B12:B26)</f>
        <v>1266.8999999999999</v>
      </c>
      <c r="C27" s="93"/>
      <c r="D27" s="94"/>
      <c r="E27" s="115"/>
    </row>
    <row r="28" spans="1:5">
      <c r="A28" s="43"/>
      <c r="B28" s="94"/>
      <c r="C28" s="82"/>
      <c r="D28" s="92"/>
      <c r="E28" s="115"/>
    </row>
    <row r="29" spans="1:5" ht="14.25">
      <c r="A29" s="42" t="s">
        <v>30</v>
      </c>
      <c r="B29" s="85"/>
      <c r="C29" s="93"/>
      <c r="D29" s="94"/>
      <c r="E29" s="115"/>
    </row>
    <row r="30" spans="1:5" ht="14.25">
      <c r="A30" s="110" t="s">
        <v>77</v>
      </c>
      <c r="B30" s="85"/>
      <c r="C30" s="93"/>
      <c r="D30" s="94"/>
      <c r="E30" s="134"/>
    </row>
    <row r="31" spans="1:5" ht="14.25">
      <c r="A31" s="26" t="s">
        <v>58</v>
      </c>
      <c r="B31" s="85">
        <v>104</v>
      </c>
      <c r="C31" s="93"/>
      <c r="D31" s="94"/>
      <c r="E31" s="134"/>
    </row>
    <row r="32" spans="1:5" ht="14.25">
      <c r="A32" s="26"/>
      <c r="B32" s="85"/>
      <c r="C32" s="93"/>
      <c r="D32" s="94"/>
      <c r="E32" s="134"/>
    </row>
    <row r="33" spans="1:5" s="5" customFormat="1" ht="14.25" customHeight="1" thickBot="1">
      <c r="A33" s="26"/>
      <c r="B33" s="85"/>
      <c r="C33" s="93"/>
      <c r="D33" s="92"/>
      <c r="E33" s="134"/>
    </row>
    <row r="34" spans="1:5" ht="14.25" thickBot="1">
      <c r="A34" s="34" t="s">
        <v>34</v>
      </c>
      <c r="B34" s="89">
        <f>SUM(B10:B26,B31:B33)</f>
        <v>2605.2600000000011</v>
      </c>
      <c r="C34" s="89"/>
      <c r="D34" s="84">
        <f>SUM(D12:D33)</f>
        <v>-0.29999999999995453</v>
      </c>
      <c r="E34" s="135"/>
    </row>
    <row r="35" spans="1:5" ht="3" customHeight="1">
      <c r="A35" s="1"/>
      <c r="B35" s="13"/>
      <c r="C35" s="13"/>
      <c r="D35" s="6" t="s">
        <v>59</v>
      </c>
      <c r="E35" s="9"/>
    </row>
    <row r="36" spans="1:5" ht="14.1" customHeight="1" thickBot="1">
      <c r="A36" s="24" t="s">
        <v>35</v>
      </c>
      <c r="B36" s="13"/>
      <c r="C36" s="13"/>
      <c r="D36" s="12"/>
      <c r="E36" s="9"/>
    </row>
    <row r="37" spans="1:5" ht="14.1" customHeight="1">
      <c r="A37" s="35" t="s">
        <v>36</v>
      </c>
      <c r="B37" s="38"/>
      <c r="C37" s="29"/>
      <c r="D37" s="33"/>
      <c r="E37" s="32" t="s">
        <v>2</v>
      </c>
    </row>
    <row r="38" spans="1:5">
      <c r="A38" s="114" t="s">
        <v>78</v>
      </c>
      <c r="B38" s="85">
        <v>700</v>
      </c>
      <c r="C38" s="85"/>
      <c r="D38" s="100"/>
      <c r="E38" s="20"/>
    </row>
    <row r="39" spans="1:5">
      <c r="A39" s="114" t="s">
        <v>79</v>
      </c>
      <c r="B39" s="92">
        <v>250</v>
      </c>
      <c r="C39" s="102"/>
      <c r="D39" s="103"/>
      <c r="E39" s="115"/>
    </row>
    <row r="40" spans="1:5">
      <c r="A40" s="114" t="s">
        <v>80</v>
      </c>
      <c r="B40" s="92">
        <v>960</v>
      </c>
      <c r="C40" s="102"/>
      <c r="D40" s="103"/>
      <c r="E40" s="21"/>
    </row>
    <row r="41" spans="1:5">
      <c r="A41" s="114"/>
      <c r="B41" s="85"/>
      <c r="C41" s="102"/>
      <c r="D41" s="103"/>
      <c r="E41" s="21"/>
    </row>
    <row r="42" spans="1:5">
      <c r="A42" s="114"/>
      <c r="B42" s="92"/>
      <c r="C42" s="102"/>
      <c r="D42" s="103"/>
      <c r="E42" s="21"/>
    </row>
    <row r="43" spans="1:5">
      <c r="A43" s="114"/>
      <c r="B43" s="92"/>
      <c r="C43" s="104"/>
      <c r="D43" s="105"/>
      <c r="E43" s="22"/>
    </row>
    <row r="44" spans="1:5">
      <c r="A44" s="114"/>
      <c r="B44" s="92"/>
      <c r="C44" s="104"/>
      <c r="D44" s="105"/>
      <c r="E44" s="22"/>
    </row>
    <row r="45" spans="1:5">
      <c r="A45" s="114"/>
      <c r="B45" s="92"/>
      <c r="C45" s="104"/>
      <c r="D45" s="105"/>
      <c r="E45" s="22"/>
    </row>
    <row r="46" spans="1:5">
      <c r="A46" s="114"/>
      <c r="B46" s="92"/>
      <c r="C46" s="104"/>
      <c r="D46" s="105"/>
      <c r="E46" s="22"/>
    </row>
    <row r="47" spans="1:5" ht="14.25" customHeight="1" thickBot="1">
      <c r="A47" s="114"/>
      <c r="B47" s="92"/>
      <c r="C47" s="106"/>
      <c r="D47" s="105"/>
      <c r="E47" s="22"/>
    </row>
    <row r="48" spans="1:5">
      <c r="A48" s="36" t="s">
        <v>41</v>
      </c>
      <c r="B48" s="95">
        <f>SUM(B38:B46)</f>
        <v>1910</v>
      </c>
      <c r="C48" s="109"/>
      <c r="D48" s="108"/>
      <c r="E48" s="23"/>
    </row>
    <row r="49" spans="1:5" ht="10.5" customHeight="1">
      <c r="A49" s="1"/>
      <c r="B49" s="13"/>
      <c r="C49" s="13"/>
      <c r="D49" s="6"/>
      <c r="E49" s="9"/>
    </row>
    <row r="50" spans="1:5" ht="3" customHeight="1">
      <c r="A50" s="2"/>
      <c r="B50" s="14"/>
      <c r="C50" s="14"/>
      <c r="D50" s="11"/>
      <c r="E50" s="3"/>
    </row>
    <row r="51" spans="1:5" ht="9.9499999999999993" customHeight="1">
      <c r="A51" s="2"/>
      <c r="B51" s="14"/>
      <c r="C51" s="14"/>
      <c r="D51" s="11"/>
      <c r="E51" s="3"/>
    </row>
  </sheetData>
  <sheetProtection sheet="1" objects="1" scenarios="1"/>
  <printOptions gridLinesSet="0"/>
  <pageMargins left="0.27500000000000002" right="0.27500000000000002" top="0.27500000000000002" bottom="0.45833333333333331" header="0.27500000000000002" footer="0.45833333333333331"/>
  <pageSetup paperSize="9" orientation="portrait" r:id="rId1"/>
  <headerFooter alignWithMargins="0"/>
  <rowBreaks count="1" manualBreakCount="1">
    <brk id="51" min="1" max="7" man="1"/>
  </rowBreaks>
  <ignoredErrors>
    <ignoredError sqref="B4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1"/>
  <sheetViews>
    <sheetView showGridLines="0" topLeftCell="A26" workbookViewId="0" xr3:uid="{51F8DEE0-4D01-5F28-A812-FC0BD7CAC4A5}">
      <selection activeCell="O62" sqref="O62"/>
    </sheetView>
  </sheetViews>
  <sheetFormatPr defaultColWidth="8" defaultRowHeight="13.5"/>
  <cols>
    <col min="1" max="1" width="25" style="8" customWidth="1"/>
    <col min="2" max="3" width="16" style="15" customWidth="1"/>
    <col min="4" max="4" width="16" style="7" customWidth="1"/>
    <col min="5" max="5" width="23" style="10" customWidth="1"/>
    <col min="6" max="6" width="8" style="8"/>
    <col min="7" max="7" width="10.42578125" style="8" bestFit="1" customWidth="1"/>
    <col min="8" max="16384" width="8" style="8"/>
  </cols>
  <sheetData>
    <row r="1" spans="1:7" ht="30" customHeight="1">
      <c r="A1" s="44" t="s">
        <v>81</v>
      </c>
      <c r="B1" s="39"/>
      <c r="C1" s="39"/>
      <c r="D1" s="40"/>
      <c r="E1" s="41"/>
    </row>
    <row r="2" spans="1:7" ht="14.1" customHeight="1" thickBot="1">
      <c r="A2" s="24" t="s">
        <v>1</v>
      </c>
      <c r="B2" s="13"/>
      <c r="C2" s="13"/>
      <c r="D2" s="6"/>
      <c r="E2" s="9"/>
    </row>
    <row r="3" spans="1:7" ht="14.1" customHeight="1">
      <c r="A3" s="16"/>
      <c r="B3" s="38"/>
      <c r="C3" s="29"/>
      <c r="D3" s="30"/>
      <c r="E3" s="31" t="s">
        <v>2</v>
      </c>
      <c r="G3" s="4" t="s">
        <v>3</v>
      </c>
    </row>
    <row r="4" spans="1:7">
      <c r="A4" s="27" t="s">
        <v>43</v>
      </c>
      <c r="B4" s="87">
        <f>B34</f>
        <v>2083.1600000000008</v>
      </c>
      <c r="C4" s="47"/>
      <c r="D4" s="48"/>
      <c r="E4" s="115"/>
      <c r="G4" s="4" t="s">
        <v>5</v>
      </c>
    </row>
    <row r="5" spans="1:7" ht="14.1" customHeight="1">
      <c r="A5" s="28" t="s">
        <v>44</v>
      </c>
      <c r="B5" s="88">
        <f>B48</f>
        <v>1240</v>
      </c>
      <c r="C5" s="49"/>
      <c r="D5" s="50"/>
      <c r="E5" s="115"/>
      <c r="G5" s="4" t="s">
        <v>7</v>
      </c>
    </row>
    <row r="6" spans="1:7" ht="14.25" thickBot="1">
      <c r="A6" s="130" t="s">
        <v>8</v>
      </c>
      <c r="B6" s="86">
        <f>B4-B5</f>
        <v>843.16000000000076</v>
      </c>
      <c r="C6" s="51"/>
      <c r="D6" s="52"/>
      <c r="E6" s="115"/>
      <c r="G6" s="45"/>
    </row>
    <row r="7" spans="1:7" ht="3" customHeight="1">
      <c r="A7" s="1"/>
      <c r="B7" s="13"/>
      <c r="C7" s="13"/>
      <c r="D7" s="6"/>
      <c r="E7" s="9"/>
    </row>
    <row r="8" spans="1:7" ht="14.1" customHeight="1" thickBot="1">
      <c r="A8" s="24" t="s">
        <v>9</v>
      </c>
      <c r="B8" s="13"/>
      <c r="C8" s="13"/>
      <c r="D8" s="6"/>
      <c r="E8" s="9"/>
    </row>
    <row r="9" spans="1:7" ht="14.1" customHeight="1">
      <c r="A9" s="38">
        <v>2016</v>
      </c>
      <c r="B9" s="25" t="s">
        <v>64</v>
      </c>
      <c r="C9" s="125" t="s">
        <v>11</v>
      </c>
      <c r="D9" s="33" t="s">
        <v>12</v>
      </c>
      <c r="E9" s="32" t="s">
        <v>2</v>
      </c>
    </row>
    <row r="10" spans="1:7" ht="14.25">
      <c r="A10" s="131" t="s">
        <v>13</v>
      </c>
      <c r="B10" s="90">
        <f>mrt!B6</f>
        <v>695.26000000000113</v>
      </c>
      <c r="C10" s="82"/>
      <c r="D10" s="91"/>
      <c r="E10" s="127"/>
    </row>
    <row r="11" spans="1:7" ht="14.25">
      <c r="A11" s="26"/>
      <c r="B11" s="85"/>
      <c r="C11" s="82"/>
      <c r="D11" s="92"/>
      <c r="E11" s="115"/>
    </row>
    <row r="12" spans="1:7" ht="14.25">
      <c r="A12" s="46" t="s">
        <v>82</v>
      </c>
      <c r="B12" s="85">
        <v>18.3</v>
      </c>
      <c r="C12" s="82">
        <v>18.3</v>
      </c>
      <c r="D12" s="83">
        <f t="shared" ref="D12:D24" si="0">B12-C12</f>
        <v>0</v>
      </c>
      <c r="E12" s="115"/>
    </row>
    <row r="13" spans="1:7" ht="14.25">
      <c r="A13" s="46" t="s">
        <v>83</v>
      </c>
      <c r="B13" s="85">
        <v>38.799999999999997</v>
      </c>
      <c r="C13" s="82">
        <v>38.799999999999997</v>
      </c>
      <c r="D13" s="83">
        <f t="shared" si="0"/>
        <v>0</v>
      </c>
      <c r="E13" s="115"/>
    </row>
    <row r="14" spans="1:7" ht="14.25">
      <c r="A14" s="46" t="s">
        <v>84</v>
      </c>
      <c r="B14" s="85">
        <v>36</v>
      </c>
      <c r="C14" s="82">
        <v>36</v>
      </c>
      <c r="D14" s="83">
        <f t="shared" si="0"/>
        <v>0</v>
      </c>
      <c r="E14" s="115"/>
    </row>
    <row r="15" spans="1:7" ht="14.25">
      <c r="A15" s="46" t="s">
        <v>85</v>
      </c>
      <c r="B15" s="85">
        <v>6.3</v>
      </c>
      <c r="C15" s="82">
        <v>6.3</v>
      </c>
      <c r="D15" s="83">
        <f t="shared" si="0"/>
        <v>0</v>
      </c>
      <c r="E15" s="115"/>
    </row>
    <row r="16" spans="1:7" ht="14.25">
      <c r="A16" s="46" t="s">
        <v>86</v>
      </c>
      <c r="B16" s="85">
        <v>81.599999999999994</v>
      </c>
      <c r="C16" s="82">
        <v>82.5</v>
      </c>
      <c r="D16" s="83">
        <f t="shared" si="0"/>
        <v>-0.90000000000000568</v>
      </c>
      <c r="E16" s="115"/>
    </row>
    <row r="17" spans="1:5" ht="14.25">
      <c r="A17" s="46" t="s">
        <v>87</v>
      </c>
      <c r="B17" s="85">
        <v>50.4</v>
      </c>
      <c r="C17" s="82">
        <v>50.4</v>
      </c>
      <c r="D17" s="83">
        <f t="shared" si="0"/>
        <v>0</v>
      </c>
      <c r="E17" s="115"/>
    </row>
    <row r="18" spans="1:5" ht="14.25">
      <c r="A18" s="46" t="s">
        <v>88</v>
      </c>
      <c r="B18" s="85">
        <v>0</v>
      </c>
      <c r="C18" s="82">
        <v>0</v>
      </c>
      <c r="D18" s="83">
        <f t="shared" si="0"/>
        <v>0</v>
      </c>
      <c r="E18" s="115"/>
    </row>
    <row r="19" spans="1:5" ht="14.25">
      <c r="A19" s="46" t="s">
        <v>89</v>
      </c>
      <c r="B19" s="85">
        <v>157.80000000000001</v>
      </c>
      <c r="C19" s="82">
        <v>157.80000000000001</v>
      </c>
      <c r="D19" s="83">
        <f t="shared" si="0"/>
        <v>0</v>
      </c>
      <c r="E19" s="115"/>
    </row>
    <row r="20" spans="1:5" ht="14.25">
      <c r="A20" s="46" t="s">
        <v>90</v>
      </c>
      <c r="B20" s="85">
        <v>81</v>
      </c>
      <c r="C20" s="82">
        <v>81</v>
      </c>
      <c r="D20" s="83">
        <f t="shared" si="0"/>
        <v>0</v>
      </c>
      <c r="E20" s="115"/>
    </row>
    <row r="21" spans="1:5" ht="14.25">
      <c r="A21" s="46" t="s">
        <v>91</v>
      </c>
      <c r="B21" s="85">
        <v>87.1</v>
      </c>
      <c r="C21" s="82">
        <v>87.5</v>
      </c>
      <c r="D21" s="83">
        <f t="shared" si="0"/>
        <v>-0.40000000000000568</v>
      </c>
      <c r="E21" s="115"/>
    </row>
    <row r="22" spans="1:5" ht="14.25">
      <c r="A22" s="46" t="s">
        <v>92</v>
      </c>
      <c r="B22" s="85">
        <v>60.4</v>
      </c>
      <c r="C22" s="82">
        <v>60.5</v>
      </c>
      <c r="D22" s="83">
        <f t="shared" si="0"/>
        <v>-0.10000000000000142</v>
      </c>
      <c r="E22" s="115"/>
    </row>
    <row r="23" spans="1:5" ht="14.25">
      <c r="A23" s="46" t="s">
        <v>93</v>
      </c>
      <c r="B23" s="85">
        <v>319.60000000000002</v>
      </c>
      <c r="C23" s="82">
        <v>267.75</v>
      </c>
      <c r="D23" s="83">
        <f t="shared" si="0"/>
        <v>51.850000000000023</v>
      </c>
      <c r="E23" s="115"/>
    </row>
    <row r="24" spans="1:5" ht="14.25">
      <c r="A24" s="46" t="s">
        <v>94</v>
      </c>
      <c r="B24" s="85">
        <v>157.30000000000001</v>
      </c>
      <c r="C24" s="82">
        <v>156</v>
      </c>
      <c r="D24" s="83">
        <f t="shared" si="0"/>
        <v>1.3000000000000114</v>
      </c>
      <c r="E24" s="115"/>
    </row>
    <row r="25" spans="1:5" ht="14.25">
      <c r="A25" s="46" t="s">
        <v>95</v>
      </c>
      <c r="B25" s="85">
        <v>12.6</v>
      </c>
      <c r="C25" s="82">
        <v>12.6</v>
      </c>
      <c r="D25" s="83"/>
      <c r="E25" s="115"/>
    </row>
    <row r="26" spans="1:5" ht="14.25">
      <c r="A26" s="26" t="s">
        <v>96</v>
      </c>
      <c r="B26" s="85">
        <v>12.7</v>
      </c>
      <c r="C26" s="93">
        <v>12.7</v>
      </c>
      <c r="D26" s="83"/>
      <c r="E26" s="115"/>
    </row>
    <row r="27" spans="1:5" ht="14.25">
      <c r="A27" s="42" t="s">
        <v>29</v>
      </c>
      <c r="B27" s="133">
        <f>SUM(B12:B26)</f>
        <v>1119.9000000000001</v>
      </c>
      <c r="C27" s="93"/>
      <c r="D27" s="94"/>
      <c r="E27" s="115"/>
    </row>
    <row r="28" spans="1:5">
      <c r="A28" s="43"/>
      <c r="B28" s="94"/>
      <c r="C28" s="82"/>
      <c r="D28" s="92"/>
      <c r="E28" s="115"/>
    </row>
    <row r="29" spans="1:5" ht="14.25">
      <c r="A29" s="42" t="s">
        <v>30</v>
      </c>
      <c r="B29" s="85"/>
      <c r="C29" s="93"/>
      <c r="D29" s="94"/>
      <c r="E29" s="115"/>
    </row>
    <row r="30" spans="1:5" ht="14.25">
      <c r="A30" s="110" t="s">
        <v>77</v>
      </c>
      <c r="B30" s="85"/>
      <c r="C30" s="93"/>
      <c r="D30" s="94"/>
      <c r="E30" s="136"/>
    </row>
    <row r="31" spans="1:5" ht="14.25">
      <c r="A31" s="26" t="s">
        <v>97</v>
      </c>
      <c r="B31" s="85">
        <v>149</v>
      </c>
      <c r="C31" s="93"/>
      <c r="D31" s="94"/>
      <c r="E31" s="136"/>
    </row>
    <row r="32" spans="1:5" ht="14.25">
      <c r="A32" s="26" t="s">
        <v>98</v>
      </c>
      <c r="B32" s="85">
        <v>119</v>
      </c>
      <c r="C32" s="93"/>
      <c r="D32" s="94"/>
      <c r="E32" s="134"/>
    </row>
    <row r="33" spans="1:5" s="5" customFormat="1" ht="14.25" customHeight="1" thickBot="1">
      <c r="A33" s="26"/>
      <c r="B33" s="85"/>
      <c r="C33" s="93"/>
      <c r="D33" s="92"/>
      <c r="E33" s="134"/>
    </row>
    <row r="34" spans="1:5" ht="14.25" thickBot="1">
      <c r="A34" s="34" t="s">
        <v>34</v>
      </c>
      <c r="B34" s="89">
        <f>SUM(B10:B26,B31:B33)</f>
        <v>2083.1600000000008</v>
      </c>
      <c r="C34" s="89"/>
      <c r="D34" s="84">
        <f>SUM(D12:D33)</f>
        <v>51.750000000000021</v>
      </c>
      <c r="E34" s="37"/>
    </row>
    <row r="35" spans="1:5" ht="3" customHeight="1">
      <c r="A35" s="1"/>
      <c r="B35" s="13"/>
      <c r="C35" s="13"/>
      <c r="D35" s="6" t="s">
        <v>59</v>
      </c>
      <c r="E35" s="9"/>
    </row>
    <row r="36" spans="1:5" ht="14.1" customHeight="1" thickBot="1">
      <c r="A36" s="24" t="s">
        <v>35</v>
      </c>
      <c r="B36" s="13"/>
      <c r="C36" s="13"/>
      <c r="D36" s="12"/>
      <c r="E36" s="9"/>
    </row>
    <row r="37" spans="1:5" ht="14.1" customHeight="1">
      <c r="A37" s="35" t="s">
        <v>36</v>
      </c>
      <c r="B37" s="38"/>
      <c r="C37" s="29"/>
      <c r="D37" s="33"/>
      <c r="E37" s="32" t="s">
        <v>2</v>
      </c>
    </row>
    <row r="38" spans="1:5">
      <c r="A38" s="114" t="s">
        <v>99</v>
      </c>
      <c r="B38" s="85">
        <v>100</v>
      </c>
      <c r="C38" s="85"/>
      <c r="D38" s="100"/>
      <c r="E38" s="20"/>
    </row>
    <row r="39" spans="1:5">
      <c r="A39" s="114" t="s">
        <v>100</v>
      </c>
      <c r="B39" s="92">
        <v>100</v>
      </c>
      <c r="C39" s="102"/>
      <c r="D39" s="103"/>
      <c r="E39" s="115"/>
    </row>
    <row r="40" spans="1:5">
      <c r="A40" s="114" t="s">
        <v>101</v>
      </c>
      <c r="B40" s="92">
        <v>50</v>
      </c>
      <c r="C40" s="102"/>
      <c r="D40" s="103"/>
      <c r="E40" s="21"/>
    </row>
    <row r="41" spans="1:5">
      <c r="A41" s="114" t="s">
        <v>102</v>
      </c>
      <c r="B41" s="85">
        <v>230</v>
      </c>
      <c r="C41" s="102"/>
      <c r="D41" s="103"/>
      <c r="E41" s="21"/>
    </row>
    <row r="42" spans="1:5">
      <c r="A42" s="114" t="s">
        <v>103</v>
      </c>
      <c r="B42" s="92">
        <v>660</v>
      </c>
      <c r="C42" s="102"/>
      <c r="D42" s="103"/>
      <c r="E42" s="21"/>
    </row>
    <row r="43" spans="1:5">
      <c r="A43" s="114" t="s">
        <v>104</v>
      </c>
      <c r="B43" s="92">
        <v>100</v>
      </c>
      <c r="C43" s="104"/>
      <c r="D43" s="105"/>
      <c r="E43" s="22"/>
    </row>
    <row r="44" spans="1:5">
      <c r="A44" s="114"/>
      <c r="B44" s="92"/>
      <c r="C44" s="104"/>
      <c r="D44" s="105"/>
      <c r="E44" s="22"/>
    </row>
    <row r="45" spans="1:5">
      <c r="A45" s="114"/>
      <c r="B45" s="92"/>
      <c r="C45" s="104"/>
      <c r="D45" s="105"/>
      <c r="E45" s="22"/>
    </row>
    <row r="46" spans="1:5">
      <c r="A46" s="114"/>
      <c r="B46" s="92"/>
      <c r="C46" s="104"/>
      <c r="D46" s="105"/>
      <c r="E46" s="22"/>
    </row>
    <row r="47" spans="1:5" ht="14.25" customHeight="1" thickBot="1">
      <c r="A47" s="114"/>
      <c r="B47" s="92"/>
      <c r="C47" s="106"/>
      <c r="D47" s="105"/>
      <c r="E47" s="22"/>
    </row>
    <row r="48" spans="1:5">
      <c r="A48" s="36" t="s">
        <v>41</v>
      </c>
      <c r="B48" s="95">
        <f>SUM(B38:B46)</f>
        <v>1240</v>
      </c>
      <c r="C48" s="109"/>
      <c r="D48" s="108"/>
      <c r="E48" s="23"/>
    </row>
    <row r="49" spans="1:5" ht="10.5" customHeight="1">
      <c r="A49" s="1"/>
      <c r="B49" s="13"/>
      <c r="C49" s="13"/>
      <c r="D49" s="6"/>
      <c r="E49" s="9"/>
    </row>
    <row r="50" spans="1:5" ht="3" customHeight="1">
      <c r="A50" s="2"/>
      <c r="B50" s="14"/>
      <c r="C50" s="14"/>
      <c r="D50" s="11"/>
      <c r="E50" s="3"/>
    </row>
    <row r="51" spans="1:5" ht="9.9499999999999993" customHeight="1">
      <c r="A51" s="2"/>
      <c r="B51" s="14"/>
      <c r="C51" s="14"/>
      <c r="D51" s="11"/>
      <c r="E51" s="3"/>
    </row>
  </sheetData>
  <sheetProtection sheet="1" objects="1" scenarios="1"/>
  <printOptions gridLinesSet="0"/>
  <pageMargins left="0.27500000000000002" right="0.27500000000000002" top="0.27500000000000002" bottom="0.45833333333333331" header="0.27500000000000002" footer="0.45833333333333331"/>
  <pageSetup paperSize="9" orientation="portrait" r:id="rId1"/>
  <headerFooter alignWithMargins="0"/>
  <rowBreaks count="1" manualBreakCount="1">
    <brk id="51" min="1" max="7" man="1"/>
  </rowBreaks>
  <ignoredErrors>
    <ignoredError sqref="B4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3"/>
  <sheetViews>
    <sheetView showGridLines="0" workbookViewId="0" xr3:uid="{F9CF3CF3-643B-5BE6-8B46-32C596A47465}">
      <selection activeCell="C40" sqref="C40"/>
    </sheetView>
  </sheetViews>
  <sheetFormatPr defaultColWidth="8" defaultRowHeight="13.5"/>
  <cols>
    <col min="1" max="1" width="25" style="8" customWidth="1"/>
    <col min="2" max="3" width="16" style="15" customWidth="1"/>
    <col min="4" max="4" width="16" style="7" customWidth="1"/>
    <col min="5" max="5" width="23" style="10" customWidth="1"/>
    <col min="6" max="6" width="8" style="8"/>
    <col min="7" max="7" width="10.42578125" style="8" bestFit="1" customWidth="1"/>
    <col min="8" max="16384" width="8" style="8"/>
  </cols>
  <sheetData>
    <row r="1" spans="1:7" ht="30" customHeight="1">
      <c r="A1" s="44" t="s">
        <v>105</v>
      </c>
      <c r="B1" s="39"/>
      <c r="C1" s="39"/>
      <c r="D1" s="40"/>
      <c r="E1" s="41"/>
    </row>
    <row r="2" spans="1:7" ht="14.1" customHeight="1" thickBot="1">
      <c r="A2" s="24" t="s">
        <v>1</v>
      </c>
      <c r="B2" s="13"/>
      <c r="C2" s="13"/>
      <c r="D2" s="6"/>
      <c r="E2" s="9"/>
    </row>
    <row r="3" spans="1:7" ht="14.1" customHeight="1">
      <c r="A3" s="16"/>
      <c r="B3" s="38"/>
      <c r="C3" s="29"/>
      <c r="D3" s="30"/>
      <c r="E3" s="31" t="s">
        <v>2</v>
      </c>
      <c r="G3" s="4" t="s">
        <v>3</v>
      </c>
    </row>
    <row r="4" spans="1:7">
      <c r="A4" s="27" t="s">
        <v>43</v>
      </c>
      <c r="B4" s="87">
        <f>B36</f>
        <v>1463.7600000000004</v>
      </c>
      <c r="C4" s="47"/>
      <c r="D4" s="48"/>
      <c r="E4" s="115"/>
      <c r="G4" s="4" t="s">
        <v>5</v>
      </c>
    </row>
    <row r="5" spans="1:7" ht="14.1" customHeight="1">
      <c r="A5" s="28" t="s">
        <v>44</v>
      </c>
      <c r="B5" s="88">
        <f>B50</f>
        <v>300</v>
      </c>
      <c r="C5" s="49"/>
      <c r="D5" s="50"/>
      <c r="E5" s="115"/>
      <c r="G5" s="4" t="s">
        <v>7</v>
      </c>
    </row>
    <row r="6" spans="1:7" ht="14.25" thickBot="1">
      <c r="A6" s="130" t="s">
        <v>8</v>
      </c>
      <c r="B6" s="86">
        <f>B4-B5</f>
        <v>1163.7600000000004</v>
      </c>
      <c r="C6" s="51"/>
      <c r="D6" s="52"/>
      <c r="E6" s="115"/>
      <c r="G6" s="45"/>
    </row>
    <row r="7" spans="1:7" ht="3" customHeight="1">
      <c r="A7" s="1"/>
      <c r="B7" s="13"/>
      <c r="C7" s="13"/>
      <c r="D7" s="6"/>
      <c r="E7" s="9"/>
    </row>
    <row r="8" spans="1:7" ht="14.1" customHeight="1" thickBot="1">
      <c r="A8" s="24" t="s">
        <v>9</v>
      </c>
      <c r="B8" s="13"/>
      <c r="C8" s="13"/>
      <c r="D8" s="6"/>
      <c r="E8" s="9"/>
    </row>
    <row r="9" spans="1:7" ht="14.1" customHeight="1">
      <c r="A9" s="38">
        <v>2016</v>
      </c>
      <c r="B9" s="25" t="s">
        <v>64</v>
      </c>
      <c r="C9" s="125" t="s">
        <v>11</v>
      </c>
      <c r="D9" s="33" t="s">
        <v>12</v>
      </c>
      <c r="E9" s="32" t="s">
        <v>2</v>
      </c>
    </row>
    <row r="10" spans="1:7" ht="14.25">
      <c r="A10" s="131" t="s">
        <v>13</v>
      </c>
      <c r="B10" s="90">
        <f>apr!B6</f>
        <v>843.16000000000076</v>
      </c>
      <c r="C10" s="82"/>
      <c r="D10" s="91"/>
      <c r="E10" s="127"/>
    </row>
    <row r="11" spans="1:7" ht="14.25">
      <c r="A11" s="26"/>
      <c r="B11" s="85"/>
      <c r="C11" s="82"/>
      <c r="D11" s="92"/>
      <c r="E11" s="115"/>
    </row>
    <row r="12" spans="1:7" ht="14.25">
      <c r="A12" s="46" t="s">
        <v>106</v>
      </c>
      <c r="B12" s="85">
        <v>95.3</v>
      </c>
      <c r="C12" s="82">
        <v>87.2</v>
      </c>
      <c r="D12" s="83">
        <f t="shared" ref="D12:D26" si="0">B12-C12</f>
        <v>8.0999999999999943</v>
      </c>
      <c r="E12" s="115" t="s">
        <v>107</v>
      </c>
    </row>
    <row r="13" spans="1:7" ht="14.25">
      <c r="A13" s="46" t="s">
        <v>108</v>
      </c>
      <c r="B13" s="85">
        <v>53.1</v>
      </c>
      <c r="C13" s="82">
        <v>53.2</v>
      </c>
      <c r="D13" s="83">
        <f t="shared" si="0"/>
        <v>-0.10000000000000142</v>
      </c>
      <c r="E13" s="115"/>
    </row>
    <row r="14" spans="1:7" ht="14.25">
      <c r="A14" s="46" t="s">
        <v>109</v>
      </c>
      <c r="B14" s="85">
        <v>2.2000000000000002</v>
      </c>
      <c r="C14" s="82">
        <v>2.2000000000000002</v>
      </c>
      <c r="D14" s="83">
        <f t="shared" si="0"/>
        <v>0</v>
      </c>
      <c r="E14" s="115"/>
    </row>
    <row r="15" spans="1:7" ht="14.25">
      <c r="A15" s="46" t="s">
        <v>110</v>
      </c>
      <c r="B15" s="85">
        <v>75.7</v>
      </c>
      <c r="C15" s="82">
        <v>82.3</v>
      </c>
      <c r="D15" s="83">
        <f t="shared" si="0"/>
        <v>-6.5999999999999943</v>
      </c>
      <c r="E15" s="115" t="s">
        <v>111</v>
      </c>
    </row>
    <row r="16" spans="1:7" ht="14.25">
      <c r="A16" s="46" t="s">
        <v>112</v>
      </c>
      <c r="B16" s="85">
        <v>2.5</v>
      </c>
      <c r="C16" s="82">
        <v>2.5</v>
      </c>
      <c r="D16" s="83">
        <f t="shared" si="0"/>
        <v>0</v>
      </c>
      <c r="E16" s="115"/>
    </row>
    <row r="17" spans="1:5" ht="14.25">
      <c r="A17" s="46" t="s">
        <v>113</v>
      </c>
      <c r="B17" s="85">
        <v>11.3</v>
      </c>
      <c r="C17" s="82">
        <v>10.3</v>
      </c>
      <c r="D17" s="83">
        <f t="shared" si="0"/>
        <v>1</v>
      </c>
      <c r="E17" s="115"/>
    </row>
    <row r="18" spans="1:5" ht="14.25">
      <c r="A18" s="46" t="s">
        <v>114</v>
      </c>
      <c r="B18" s="85">
        <v>0</v>
      </c>
      <c r="C18" s="82">
        <v>0</v>
      </c>
      <c r="D18" s="83">
        <f t="shared" si="0"/>
        <v>0</v>
      </c>
      <c r="E18" s="115" t="s">
        <v>115</v>
      </c>
    </row>
    <row r="19" spans="1:5" ht="14.25">
      <c r="A19" s="46" t="s">
        <v>116</v>
      </c>
      <c r="B19" s="85">
        <v>58</v>
      </c>
      <c r="C19" s="82">
        <v>58.2</v>
      </c>
      <c r="D19" s="83">
        <f t="shared" si="0"/>
        <v>-0.20000000000000284</v>
      </c>
      <c r="E19" s="115"/>
    </row>
    <row r="20" spans="1:5" ht="14.25">
      <c r="A20" s="46" t="s">
        <v>117</v>
      </c>
      <c r="B20" s="85">
        <v>30.3</v>
      </c>
      <c r="C20" s="82">
        <v>30.3</v>
      </c>
      <c r="D20" s="83">
        <f t="shared" si="0"/>
        <v>0</v>
      </c>
      <c r="E20" s="115"/>
    </row>
    <row r="21" spans="1:5" ht="14.25">
      <c r="A21" s="46" t="s">
        <v>118</v>
      </c>
      <c r="B21" s="85">
        <v>135.6</v>
      </c>
      <c r="C21" s="82">
        <v>135.6</v>
      </c>
      <c r="D21" s="83">
        <f t="shared" si="0"/>
        <v>0</v>
      </c>
      <c r="E21" s="115"/>
    </row>
    <row r="22" spans="1:5" ht="14.25">
      <c r="A22" s="46" t="s">
        <v>119</v>
      </c>
      <c r="B22" s="85">
        <v>10</v>
      </c>
      <c r="C22" s="82">
        <v>10</v>
      </c>
      <c r="D22" s="83">
        <f t="shared" si="0"/>
        <v>0</v>
      </c>
      <c r="E22" s="115"/>
    </row>
    <row r="23" spans="1:5" ht="14.25">
      <c r="A23" s="46" t="s">
        <v>120</v>
      </c>
      <c r="B23" s="85">
        <v>14</v>
      </c>
      <c r="C23" s="82">
        <v>14</v>
      </c>
      <c r="D23" s="83">
        <f t="shared" si="0"/>
        <v>0</v>
      </c>
      <c r="E23" s="115"/>
    </row>
    <row r="24" spans="1:5" ht="14.25">
      <c r="A24" s="46" t="s">
        <v>121</v>
      </c>
      <c r="B24" s="85">
        <v>132.6</v>
      </c>
      <c r="C24" s="82">
        <v>132.6</v>
      </c>
      <c r="D24" s="83">
        <f t="shared" si="0"/>
        <v>0</v>
      </c>
      <c r="E24" s="115"/>
    </row>
    <row r="25" spans="1:5" ht="14.25">
      <c r="A25" s="46"/>
      <c r="B25" s="85"/>
      <c r="C25" s="82"/>
      <c r="D25" s="83">
        <f t="shared" si="0"/>
        <v>0</v>
      </c>
      <c r="E25" s="115"/>
    </row>
    <row r="26" spans="1:5" ht="14.25">
      <c r="A26" s="46"/>
      <c r="B26" s="85"/>
      <c r="C26" s="82"/>
      <c r="D26" s="83">
        <f t="shared" si="0"/>
        <v>0</v>
      </c>
      <c r="E26" s="115"/>
    </row>
    <row r="27" spans="1:5" ht="14.25">
      <c r="A27" s="46"/>
      <c r="B27" s="85"/>
      <c r="C27" s="82"/>
      <c r="D27" s="83"/>
      <c r="E27" s="115"/>
    </row>
    <row r="28" spans="1:5" ht="14.25">
      <c r="A28" s="26"/>
      <c r="B28" s="85"/>
      <c r="C28" s="93"/>
      <c r="D28" s="83"/>
      <c r="E28" s="115"/>
    </row>
    <row r="29" spans="1:5" ht="14.25">
      <c r="A29" s="42" t="s">
        <v>29</v>
      </c>
      <c r="B29" s="133">
        <f>SUM(B12:B28)</f>
        <v>620.6</v>
      </c>
      <c r="C29" s="93"/>
      <c r="D29" s="94"/>
      <c r="E29" s="115"/>
    </row>
    <row r="30" spans="1:5">
      <c r="A30" s="43"/>
      <c r="B30" s="94"/>
      <c r="C30" s="82"/>
      <c r="D30" s="92"/>
      <c r="E30" s="115"/>
    </row>
    <row r="31" spans="1:5" ht="14.25">
      <c r="A31" s="42" t="s">
        <v>30</v>
      </c>
      <c r="B31" s="85"/>
      <c r="C31" s="93"/>
      <c r="D31" s="94"/>
      <c r="E31" s="115"/>
    </row>
    <row r="32" spans="1:5" ht="14.25">
      <c r="A32" s="110" t="s">
        <v>77</v>
      </c>
      <c r="B32" s="85"/>
      <c r="C32" s="93"/>
      <c r="D32" s="94"/>
      <c r="E32" s="136"/>
    </row>
    <row r="33" spans="1:5" ht="14.25">
      <c r="A33" s="26"/>
      <c r="B33" s="85"/>
      <c r="C33" s="93"/>
      <c r="D33" s="94"/>
      <c r="E33" s="134"/>
    </row>
    <row r="34" spans="1:5" ht="14.25">
      <c r="A34" s="26"/>
      <c r="B34" s="85"/>
      <c r="C34" s="93"/>
      <c r="D34" s="94"/>
      <c r="E34" s="134"/>
    </row>
    <row r="35" spans="1:5" s="5" customFormat="1" ht="14.25" customHeight="1" thickBot="1">
      <c r="A35" s="26"/>
      <c r="B35" s="85"/>
      <c r="C35" s="93"/>
      <c r="D35" s="92"/>
      <c r="E35" s="134"/>
    </row>
    <row r="36" spans="1:5" ht="14.25" thickBot="1">
      <c r="A36" s="34" t="s">
        <v>34</v>
      </c>
      <c r="B36" s="89">
        <f>SUM(B10:B28,B32:B35)</f>
        <v>1463.7600000000004</v>
      </c>
      <c r="C36" s="89"/>
      <c r="D36" s="84">
        <f>SUM(D12:D35)</f>
        <v>2.1999999999999957</v>
      </c>
      <c r="E36" s="37"/>
    </row>
    <row r="37" spans="1:5" ht="3" customHeight="1">
      <c r="A37" s="1"/>
      <c r="B37" s="13"/>
      <c r="C37" s="13"/>
      <c r="D37" s="6" t="s">
        <v>59</v>
      </c>
      <c r="E37" s="9"/>
    </row>
    <row r="38" spans="1:5" ht="14.1" customHeight="1" thickBot="1">
      <c r="A38" s="24" t="s">
        <v>35</v>
      </c>
      <c r="B38" s="13"/>
      <c r="C38" s="13"/>
      <c r="D38" s="12"/>
      <c r="E38" s="9"/>
    </row>
    <row r="39" spans="1:5" ht="14.1" customHeight="1">
      <c r="A39" s="35" t="s">
        <v>36</v>
      </c>
      <c r="B39" s="38"/>
      <c r="C39" s="29"/>
      <c r="D39" s="33"/>
      <c r="E39" s="32" t="s">
        <v>2</v>
      </c>
    </row>
    <row r="40" spans="1:5">
      <c r="A40" s="114" t="s">
        <v>122</v>
      </c>
      <c r="B40" s="85">
        <v>300</v>
      </c>
      <c r="C40" s="85"/>
      <c r="D40" s="100"/>
      <c r="E40" s="20"/>
    </row>
    <row r="41" spans="1:5">
      <c r="A41" s="114"/>
      <c r="B41" s="92"/>
      <c r="C41" s="102"/>
      <c r="D41" s="103"/>
      <c r="E41" s="115"/>
    </row>
    <row r="42" spans="1:5">
      <c r="A42" s="114"/>
      <c r="B42" s="92"/>
      <c r="C42" s="102"/>
      <c r="D42" s="103"/>
      <c r="E42" s="21"/>
    </row>
    <row r="43" spans="1:5">
      <c r="A43" s="114"/>
      <c r="B43" s="85"/>
      <c r="C43" s="102"/>
      <c r="D43" s="103"/>
      <c r="E43" s="21"/>
    </row>
    <row r="44" spans="1:5">
      <c r="A44" s="114"/>
      <c r="B44" s="92"/>
      <c r="C44" s="102"/>
      <c r="D44" s="103"/>
      <c r="E44" s="21"/>
    </row>
    <row r="45" spans="1:5">
      <c r="A45" s="114"/>
      <c r="B45" s="92"/>
      <c r="C45" s="104"/>
      <c r="D45" s="105"/>
      <c r="E45" s="22"/>
    </row>
    <row r="46" spans="1:5">
      <c r="A46" s="114"/>
      <c r="B46" s="92"/>
      <c r="C46" s="104"/>
      <c r="D46" s="105"/>
      <c r="E46" s="22"/>
    </row>
    <row r="47" spans="1:5">
      <c r="A47" s="114"/>
      <c r="B47" s="92"/>
      <c r="C47" s="104"/>
      <c r="D47" s="105"/>
      <c r="E47" s="22"/>
    </row>
    <row r="48" spans="1:5">
      <c r="A48" s="114"/>
      <c r="B48" s="92"/>
      <c r="C48" s="104"/>
      <c r="D48" s="105"/>
      <c r="E48" s="22"/>
    </row>
    <row r="49" spans="1:5" ht="14.25" customHeight="1" thickBot="1">
      <c r="A49" s="114"/>
      <c r="B49" s="92"/>
      <c r="C49" s="106"/>
      <c r="D49" s="105"/>
      <c r="E49" s="22"/>
    </row>
    <row r="50" spans="1:5">
      <c r="A50" s="36" t="s">
        <v>41</v>
      </c>
      <c r="B50" s="95">
        <f>SUM(B40:B48)</f>
        <v>300</v>
      </c>
      <c r="C50" s="109"/>
      <c r="D50" s="108"/>
      <c r="E50" s="23"/>
    </row>
    <row r="51" spans="1:5" ht="10.5" customHeight="1">
      <c r="A51" s="1"/>
      <c r="B51" s="13"/>
      <c r="C51" s="13"/>
      <c r="D51" s="6"/>
      <c r="E51" s="9"/>
    </row>
    <row r="52" spans="1:5" ht="3" customHeight="1">
      <c r="A52" s="2"/>
      <c r="B52" s="14"/>
      <c r="C52" s="14"/>
      <c r="D52" s="11"/>
      <c r="E52" s="3"/>
    </row>
    <row r="53" spans="1:5" ht="9.9499999999999993" customHeight="1">
      <c r="A53" s="2"/>
      <c r="B53" s="14"/>
      <c r="C53" s="14"/>
      <c r="D53" s="11"/>
      <c r="E53" s="3"/>
    </row>
  </sheetData>
  <sheetProtection sheet="1" objects="1" scenarios="1"/>
  <printOptions gridLinesSet="0"/>
  <pageMargins left="0.27500000000000002" right="0.27500000000000002" top="0.27500000000000002" bottom="0.45833333333333331" header="0.27500000000000002" footer="0.45833333333333331"/>
  <pageSetup paperSize="9" orientation="portrait" r:id="rId1"/>
  <headerFooter alignWithMargins="0"/>
  <rowBreaks count="1" manualBreakCount="1">
    <brk id="53" min="1" max="7" man="1"/>
  </rowBreaks>
  <ignoredErrors>
    <ignoredError sqref="B5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"/>
  <sheetViews>
    <sheetView showGridLines="0" topLeftCell="A4" workbookViewId="0" xr3:uid="{78B4E459-6924-5F8B-B7BA-2DD04133E49E}">
      <selection activeCell="C40" sqref="C40"/>
    </sheetView>
  </sheetViews>
  <sheetFormatPr defaultColWidth="8" defaultRowHeight="13.5"/>
  <cols>
    <col min="1" max="1" width="25" style="8" customWidth="1"/>
    <col min="2" max="3" width="16" style="15" customWidth="1"/>
    <col min="4" max="4" width="16" style="7" customWidth="1"/>
    <col min="5" max="5" width="23" style="10" customWidth="1"/>
    <col min="6" max="6" width="8" style="8"/>
    <col min="7" max="7" width="10.42578125" style="8" bestFit="1" customWidth="1"/>
    <col min="8" max="16384" width="8" style="8"/>
  </cols>
  <sheetData>
    <row r="1" spans="1:7" ht="30" customHeight="1">
      <c r="A1" s="44" t="s">
        <v>123</v>
      </c>
      <c r="B1" s="39"/>
      <c r="C1" s="39"/>
      <c r="D1" s="40"/>
      <c r="E1" s="41"/>
    </row>
    <row r="2" spans="1:7" ht="14.1" customHeight="1" thickBot="1">
      <c r="A2" s="24" t="s">
        <v>1</v>
      </c>
      <c r="B2" s="13"/>
      <c r="C2" s="13"/>
      <c r="D2" s="6"/>
      <c r="E2" s="9"/>
    </row>
    <row r="3" spans="1:7" ht="14.1" customHeight="1">
      <c r="A3" s="16"/>
      <c r="B3" s="38"/>
      <c r="C3" s="29"/>
      <c r="D3" s="30"/>
      <c r="E3" s="31" t="s">
        <v>2</v>
      </c>
      <c r="G3" s="4" t="s">
        <v>3</v>
      </c>
    </row>
    <row r="4" spans="1:7">
      <c r="A4" s="27" t="s">
        <v>43</v>
      </c>
      <c r="B4" s="87">
        <f>B33</f>
        <v>2197.56</v>
      </c>
      <c r="C4" s="47"/>
      <c r="D4" s="48"/>
      <c r="E4" s="115"/>
      <c r="G4" s="4" t="s">
        <v>5</v>
      </c>
    </row>
    <row r="5" spans="1:7" ht="14.1" customHeight="1">
      <c r="A5" s="28" t="s">
        <v>44</v>
      </c>
      <c r="B5" s="88">
        <f>B47</f>
        <v>1348.5</v>
      </c>
      <c r="C5" s="49"/>
      <c r="D5" s="50"/>
      <c r="E5" s="115"/>
      <c r="G5" s="4" t="s">
        <v>7</v>
      </c>
    </row>
    <row r="6" spans="1:7" ht="14.25" thickBot="1">
      <c r="A6" s="130" t="s">
        <v>8</v>
      </c>
      <c r="B6" s="86">
        <f>B4-B5</f>
        <v>849.06</v>
      </c>
      <c r="C6" s="51"/>
      <c r="D6" s="52"/>
      <c r="E6" s="115"/>
      <c r="G6" s="45"/>
    </row>
    <row r="7" spans="1:7" ht="3" customHeight="1">
      <c r="A7" s="1"/>
      <c r="B7" s="13"/>
      <c r="C7" s="13"/>
      <c r="D7" s="6"/>
      <c r="E7" s="9"/>
    </row>
    <row r="8" spans="1:7" ht="14.1" customHeight="1" thickBot="1">
      <c r="A8" s="24" t="s">
        <v>9</v>
      </c>
      <c r="B8" s="13"/>
      <c r="C8" s="13"/>
      <c r="D8" s="6"/>
      <c r="E8" s="9"/>
    </row>
    <row r="9" spans="1:7" ht="14.1" customHeight="1">
      <c r="A9" s="38">
        <v>2016</v>
      </c>
      <c r="B9" s="25" t="s">
        <v>64</v>
      </c>
      <c r="C9" s="125" t="s">
        <v>11</v>
      </c>
      <c r="D9" s="33" t="s">
        <v>12</v>
      </c>
      <c r="E9" s="32" t="s">
        <v>2</v>
      </c>
    </row>
    <row r="10" spans="1:7" ht="14.25">
      <c r="A10" s="131" t="s">
        <v>13</v>
      </c>
      <c r="B10" s="90">
        <f>mei!B6</f>
        <v>1163.7600000000004</v>
      </c>
      <c r="C10" s="82"/>
      <c r="D10" s="91"/>
      <c r="E10" s="127"/>
    </row>
    <row r="11" spans="1:7" ht="14.25">
      <c r="A11" s="26"/>
      <c r="B11" s="85"/>
      <c r="C11" s="82"/>
      <c r="D11" s="92"/>
      <c r="E11" s="115"/>
    </row>
    <row r="12" spans="1:7" ht="14.25">
      <c r="A12" s="46" t="s">
        <v>124</v>
      </c>
      <c r="B12" s="85">
        <v>38.799999999999997</v>
      </c>
      <c r="C12" s="82">
        <v>38.799999999999997</v>
      </c>
      <c r="D12" s="83">
        <f t="shared" ref="D12:D23" si="0">B12-C12</f>
        <v>0</v>
      </c>
      <c r="E12" s="115"/>
    </row>
    <row r="13" spans="1:7" ht="14.25">
      <c r="A13" s="46" t="s">
        <v>125</v>
      </c>
      <c r="B13" s="85">
        <v>328.1</v>
      </c>
      <c r="C13" s="82">
        <v>333.5</v>
      </c>
      <c r="D13" s="83">
        <f t="shared" si="0"/>
        <v>-5.3999999999999773</v>
      </c>
      <c r="E13" s="115" t="s">
        <v>126</v>
      </c>
    </row>
    <row r="14" spans="1:7" ht="14.25">
      <c r="A14" s="46" t="s">
        <v>127</v>
      </c>
      <c r="B14" s="85">
        <v>267.2</v>
      </c>
      <c r="C14" s="82">
        <v>260.60000000000002</v>
      </c>
      <c r="D14" s="83">
        <f t="shared" si="0"/>
        <v>6.5999999999999659</v>
      </c>
      <c r="E14" s="115"/>
    </row>
    <row r="15" spans="1:7" ht="14.25">
      <c r="A15" s="46" t="s">
        <v>128</v>
      </c>
      <c r="B15" s="85">
        <v>45.7</v>
      </c>
      <c r="C15" s="82">
        <v>44.7</v>
      </c>
      <c r="D15" s="83">
        <f t="shared" si="0"/>
        <v>1</v>
      </c>
      <c r="E15" s="115"/>
    </row>
    <row r="16" spans="1:7" ht="14.25">
      <c r="A16" s="46" t="s">
        <v>129</v>
      </c>
      <c r="B16" s="85">
        <v>0</v>
      </c>
      <c r="C16" s="82">
        <v>0</v>
      </c>
      <c r="D16" s="83">
        <f t="shared" si="0"/>
        <v>0</v>
      </c>
      <c r="E16" s="115" t="s">
        <v>115</v>
      </c>
    </row>
    <row r="17" spans="1:5" ht="14.25">
      <c r="A17" s="46" t="s">
        <v>130</v>
      </c>
      <c r="B17" s="85">
        <v>107.1</v>
      </c>
      <c r="C17" s="82">
        <v>107.1</v>
      </c>
      <c r="D17" s="83">
        <f t="shared" si="0"/>
        <v>0</v>
      </c>
      <c r="E17" s="115"/>
    </row>
    <row r="18" spans="1:5" ht="14.25">
      <c r="A18" s="46" t="s">
        <v>131</v>
      </c>
      <c r="B18" s="85">
        <v>45.8</v>
      </c>
      <c r="C18" s="82">
        <v>45.8</v>
      </c>
      <c r="D18" s="83">
        <f t="shared" si="0"/>
        <v>0</v>
      </c>
      <c r="E18" s="115"/>
    </row>
    <row r="19" spans="1:5" ht="14.25">
      <c r="A19" s="46" t="s">
        <v>132</v>
      </c>
      <c r="B19" s="85">
        <v>72</v>
      </c>
      <c r="C19" s="82">
        <v>72</v>
      </c>
      <c r="D19" s="83">
        <f t="shared" si="0"/>
        <v>0</v>
      </c>
      <c r="E19" s="115"/>
    </row>
    <row r="20" spans="1:5" ht="14.25">
      <c r="A20" s="46" t="s">
        <v>133</v>
      </c>
      <c r="B20" s="85">
        <v>98.5</v>
      </c>
      <c r="C20" s="82">
        <v>98.5</v>
      </c>
      <c r="D20" s="83">
        <f t="shared" si="0"/>
        <v>0</v>
      </c>
      <c r="E20" s="115"/>
    </row>
    <row r="21" spans="1:5" ht="14.25">
      <c r="A21" s="46" t="s">
        <v>134</v>
      </c>
      <c r="B21" s="85">
        <v>30.6</v>
      </c>
      <c r="C21" s="82">
        <v>30.6</v>
      </c>
      <c r="D21" s="83">
        <f t="shared" si="0"/>
        <v>0</v>
      </c>
      <c r="E21" s="115"/>
    </row>
    <row r="22" spans="1:5" ht="14.25">
      <c r="A22" s="46"/>
      <c r="B22" s="85"/>
      <c r="C22" s="82"/>
      <c r="D22" s="83">
        <f t="shared" si="0"/>
        <v>0</v>
      </c>
      <c r="E22" s="115"/>
    </row>
    <row r="23" spans="1:5" ht="14.25">
      <c r="A23" s="46"/>
      <c r="B23" s="85"/>
      <c r="C23" s="82"/>
      <c r="D23" s="83">
        <f t="shared" si="0"/>
        <v>0</v>
      </c>
      <c r="E23" s="115"/>
    </row>
    <row r="24" spans="1:5" ht="14.25">
      <c r="A24" s="46"/>
      <c r="B24" s="85"/>
      <c r="C24" s="82"/>
      <c r="D24" s="83"/>
      <c r="E24" s="115"/>
    </row>
    <row r="25" spans="1:5" ht="14.25">
      <c r="A25" s="26"/>
      <c r="B25" s="85"/>
      <c r="C25" s="93"/>
      <c r="D25" s="83"/>
      <c r="E25" s="115"/>
    </row>
    <row r="26" spans="1:5" ht="14.25">
      <c r="A26" s="42" t="s">
        <v>29</v>
      </c>
      <c r="B26" s="133">
        <f>SUM(B12:B25)</f>
        <v>1033.8</v>
      </c>
      <c r="C26" s="93"/>
      <c r="D26" s="94"/>
      <c r="E26" s="115"/>
    </row>
    <row r="27" spans="1:5">
      <c r="A27" s="43"/>
      <c r="B27" s="94"/>
      <c r="C27" s="82"/>
      <c r="D27" s="92"/>
      <c r="E27" s="115"/>
    </row>
    <row r="28" spans="1:5" ht="14.25">
      <c r="A28" s="42" t="s">
        <v>30</v>
      </c>
      <c r="B28" s="85"/>
      <c r="C28" s="93"/>
      <c r="D28" s="94"/>
      <c r="E28" s="115"/>
    </row>
    <row r="29" spans="1:5" ht="14.25">
      <c r="A29" s="110" t="s">
        <v>77</v>
      </c>
      <c r="B29" s="85"/>
      <c r="C29" s="93"/>
      <c r="D29" s="94"/>
      <c r="E29" s="136"/>
    </row>
    <row r="30" spans="1:5" ht="14.25">
      <c r="A30" s="26"/>
      <c r="B30" s="85"/>
      <c r="C30" s="93"/>
      <c r="D30" s="94"/>
      <c r="E30" s="134"/>
    </row>
    <row r="31" spans="1:5" ht="14.25">
      <c r="A31" s="26"/>
      <c r="B31" s="85"/>
      <c r="C31" s="93"/>
      <c r="D31" s="94"/>
      <c r="E31" s="134"/>
    </row>
    <row r="32" spans="1:5" s="5" customFormat="1" ht="14.25" customHeight="1" thickBot="1">
      <c r="A32" s="26"/>
      <c r="B32" s="85"/>
      <c r="C32" s="93"/>
      <c r="D32" s="92"/>
      <c r="E32" s="134"/>
    </row>
    <row r="33" spans="1:5" ht="14.25" thickBot="1">
      <c r="A33" s="34" t="s">
        <v>34</v>
      </c>
      <c r="B33" s="89">
        <f>SUM(B10:B25,B29:B32)</f>
        <v>2197.56</v>
      </c>
      <c r="C33" s="89"/>
      <c r="D33" s="84">
        <f>SUM(D12:D32)</f>
        <v>2.1999999999999886</v>
      </c>
      <c r="E33" s="37"/>
    </row>
    <row r="34" spans="1:5" ht="3" customHeight="1">
      <c r="A34" s="1"/>
      <c r="B34" s="13"/>
      <c r="C34" s="13"/>
      <c r="D34" s="6" t="s">
        <v>59</v>
      </c>
      <c r="E34" s="9"/>
    </row>
    <row r="35" spans="1:5" ht="14.1" customHeight="1" thickBot="1">
      <c r="A35" s="24" t="s">
        <v>35</v>
      </c>
      <c r="B35" s="13"/>
      <c r="C35" s="13"/>
      <c r="D35" s="12"/>
      <c r="E35" s="9"/>
    </row>
    <row r="36" spans="1:5" ht="14.1" customHeight="1">
      <c r="A36" s="35" t="s">
        <v>36</v>
      </c>
      <c r="B36" s="38"/>
      <c r="C36" s="29"/>
      <c r="D36" s="33"/>
      <c r="E36" s="32" t="s">
        <v>2</v>
      </c>
    </row>
    <row r="37" spans="1:5">
      <c r="A37" s="114" t="s">
        <v>135</v>
      </c>
      <c r="B37" s="85">
        <v>17.52</v>
      </c>
      <c r="C37" s="85"/>
      <c r="D37" s="100"/>
      <c r="E37" s="20"/>
    </row>
    <row r="38" spans="1:5">
      <c r="A38" s="114" t="s">
        <v>136</v>
      </c>
      <c r="B38" s="92">
        <v>194.06</v>
      </c>
      <c r="C38" s="102"/>
      <c r="D38" s="103"/>
      <c r="E38" s="115"/>
    </row>
    <row r="39" spans="1:5">
      <c r="A39" s="114" t="s">
        <v>136</v>
      </c>
      <c r="B39" s="92">
        <v>186.92</v>
      </c>
      <c r="C39" s="102"/>
      <c r="D39" s="103"/>
      <c r="E39" s="21"/>
    </row>
    <row r="40" spans="1:5">
      <c r="A40" s="114" t="s">
        <v>137</v>
      </c>
      <c r="B40" s="85">
        <v>950</v>
      </c>
      <c r="C40" s="102"/>
      <c r="D40" s="103"/>
      <c r="E40" s="21"/>
    </row>
    <row r="41" spans="1:5">
      <c r="A41" s="114"/>
      <c r="B41" s="92"/>
      <c r="C41" s="102"/>
      <c r="D41" s="103"/>
      <c r="E41" s="21"/>
    </row>
    <row r="42" spans="1:5">
      <c r="A42" s="114"/>
      <c r="B42" s="92"/>
      <c r="C42" s="104"/>
      <c r="D42" s="105"/>
      <c r="E42" s="22"/>
    </row>
    <row r="43" spans="1:5">
      <c r="A43" s="114"/>
      <c r="B43" s="92"/>
      <c r="C43" s="104"/>
      <c r="D43" s="105"/>
      <c r="E43" s="22"/>
    </row>
    <row r="44" spans="1:5">
      <c r="A44" s="114"/>
      <c r="B44" s="92"/>
      <c r="C44" s="104"/>
      <c r="D44" s="105"/>
      <c r="E44" s="22"/>
    </row>
    <row r="45" spans="1:5">
      <c r="A45" s="114"/>
      <c r="B45" s="92"/>
      <c r="C45" s="104"/>
      <c r="D45" s="105"/>
      <c r="E45" s="22"/>
    </row>
    <row r="46" spans="1:5" ht="14.25" customHeight="1" thickBot="1">
      <c r="A46" s="114"/>
      <c r="B46" s="92"/>
      <c r="C46" s="106"/>
      <c r="D46" s="105"/>
      <c r="E46" s="22"/>
    </row>
    <row r="47" spans="1:5">
      <c r="A47" s="36" t="s">
        <v>41</v>
      </c>
      <c r="B47" s="95">
        <f>SUM(B37:B45)</f>
        <v>1348.5</v>
      </c>
      <c r="C47" s="109"/>
      <c r="D47" s="108"/>
      <c r="E47" s="23"/>
    </row>
    <row r="48" spans="1:5" ht="10.5" customHeight="1">
      <c r="A48" s="1"/>
      <c r="B48" s="13"/>
      <c r="C48" s="13"/>
      <c r="D48" s="6"/>
      <c r="E48" s="9"/>
    </row>
    <row r="49" spans="1:5" ht="3" customHeight="1">
      <c r="A49" s="2"/>
      <c r="B49" s="14"/>
      <c r="C49" s="14"/>
      <c r="D49" s="11"/>
      <c r="E49" s="3"/>
    </row>
    <row r="50" spans="1:5" ht="9.9499999999999993" customHeight="1">
      <c r="A50" s="2"/>
      <c r="B50" s="14"/>
      <c r="C50" s="14"/>
      <c r="D50" s="11"/>
      <c r="E50" s="3"/>
    </row>
  </sheetData>
  <sheetProtection sheet="1" objects="1" scenarios="1"/>
  <printOptions gridLinesSet="0"/>
  <pageMargins left="0.27500000000000002" right="0.27500000000000002" top="0.27500000000000002" bottom="0.45833333333333331" header="0.27500000000000002" footer="0.45833333333333331"/>
  <pageSetup paperSize="9" orientation="portrait" r:id="rId1"/>
  <headerFooter alignWithMargins="0"/>
  <rowBreaks count="1" manualBreakCount="1">
    <brk id="50" min="1" max="7" man="1"/>
  </rowBreaks>
  <ignoredErrors>
    <ignoredError sqref="B4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showGridLines="0" topLeftCell="A28" workbookViewId="0" xr3:uid="{9B253EF2-77E0-53E3-AE26-4D66ECD923F3}">
      <selection activeCell="B41" sqref="B41"/>
    </sheetView>
  </sheetViews>
  <sheetFormatPr defaultColWidth="8" defaultRowHeight="13.5"/>
  <cols>
    <col min="1" max="1" width="25" style="8" customWidth="1"/>
    <col min="2" max="3" width="16" style="15" customWidth="1"/>
    <col min="4" max="4" width="16" style="7" customWidth="1"/>
    <col min="5" max="5" width="23" style="10" customWidth="1"/>
    <col min="6" max="6" width="8" style="8"/>
    <col min="7" max="7" width="10.42578125" style="8" bestFit="1" customWidth="1"/>
    <col min="8" max="16384" width="8" style="8"/>
  </cols>
  <sheetData>
    <row r="1" spans="1:7" ht="30" customHeight="1">
      <c r="A1" s="44" t="s">
        <v>138</v>
      </c>
      <c r="B1" s="39"/>
      <c r="C1" s="39"/>
      <c r="D1" s="40"/>
      <c r="E1" s="41"/>
    </row>
    <row r="2" spans="1:7" ht="14.1" customHeight="1" thickBot="1">
      <c r="A2" s="24" t="s">
        <v>1</v>
      </c>
      <c r="B2" s="13"/>
      <c r="C2" s="13"/>
      <c r="D2" s="6"/>
      <c r="E2" s="9"/>
    </row>
    <row r="3" spans="1:7" ht="14.1" customHeight="1">
      <c r="A3" s="16"/>
      <c r="B3" s="38"/>
      <c r="C3" s="29"/>
      <c r="D3" s="30"/>
      <c r="E3" s="31" t="s">
        <v>2</v>
      </c>
      <c r="G3" s="4" t="s">
        <v>3</v>
      </c>
    </row>
    <row r="4" spans="1:7">
      <c r="A4" s="27" t="s">
        <v>43</v>
      </c>
      <c r="B4" s="87">
        <f>B33</f>
        <v>1499.2599999999998</v>
      </c>
      <c r="C4" s="47"/>
      <c r="D4" s="48"/>
      <c r="E4" s="115"/>
      <c r="G4" s="4" t="s">
        <v>5</v>
      </c>
    </row>
    <row r="5" spans="1:7" ht="14.1" customHeight="1">
      <c r="A5" s="28" t="s">
        <v>44</v>
      </c>
      <c r="B5" s="88">
        <f>B47</f>
        <v>1134.1500000000001</v>
      </c>
      <c r="C5" s="49"/>
      <c r="D5" s="50"/>
      <c r="E5" s="115"/>
      <c r="G5" s="4" t="s">
        <v>7</v>
      </c>
    </row>
    <row r="6" spans="1:7" ht="14.25" thickBot="1">
      <c r="A6" s="130" t="s">
        <v>8</v>
      </c>
      <c r="B6" s="86">
        <f>B4-B5</f>
        <v>365.10999999999967</v>
      </c>
      <c r="C6" s="51"/>
      <c r="D6" s="52"/>
      <c r="E6" s="115"/>
      <c r="G6" s="45"/>
    </row>
    <row r="7" spans="1:7" ht="3" customHeight="1">
      <c r="A7" s="1"/>
      <c r="B7" s="13"/>
      <c r="C7" s="13"/>
      <c r="D7" s="6"/>
      <c r="E7" s="9"/>
    </row>
    <row r="8" spans="1:7" ht="14.1" customHeight="1" thickBot="1">
      <c r="A8" s="24" t="s">
        <v>9</v>
      </c>
      <c r="B8" s="13"/>
      <c r="C8" s="13"/>
      <c r="D8" s="6"/>
      <c r="E8" s="9"/>
    </row>
    <row r="9" spans="1:7" ht="14.1" customHeight="1">
      <c r="A9" s="38">
        <v>2016</v>
      </c>
      <c r="B9" s="25" t="s">
        <v>64</v>
      </c>
      <c r="C9" s="125" t="s">
        <v>11</v>
      </c>
      <c r="D9" s="33" t="s">
        <v>12</v>
      </c>
      <c r="E9" s="32" t="s">
        <v>2</v>
      </c>
    </row>
    <row r="10" spans="1:7" ht="14.25">
      <c r="A10" s="131" t="s">
        <v>13</v>
      </c>
      <c r="B10" s="90">
        <f>juni!B6</f>
        <v>849.06</v>
      </c>
      <c r="C10" s="82"/>
      <c r="D10" s="91"/>
      <c r="E10" s="127"/>
    </row>
    <row r="11" spans="1:7" ht="14.25">
      <c r="A11" s="26"/>
      <c r="B11" s="85"/>
      <c r="C11" s="82"/>
      <c r="D11" s="92"/>
      <c r="E11" s="115"/>
    </row>
    <row r="12" spans="1:7" ht="14.25">
      <c r="A12" s="46" t="s">
        <v>139</v>
      </c>
      <c r="B12" s="85">
        <v>181.7</v>
      </c>
      <c r="C12" s="82">
        <v>182.2</v>
      </c>
      <c r="D12" s="83">
        <f t="shared" ref="D12:D23" si="0">B12-C12</f>
        <v>-0.5</v>
      </c>
      <c r="E12" s="115"/>
    </row>
    <row r="13" spans="1:7" ht="14.25">
      <c r="A13" s="46" t="s">
        <v>140</v>
      </c>
      <c r="B13" s="85">
        <v>77.599999999999994</v>
      </c>
      <c r="C13" s="82">
        <v>65.599999999999994</v>
      </c>
      <c r="D13" s="83">
        <f t="shared" si="0"/>
        <v>12</v>
      </c>
      <c r="E13" s="115" t="s">
        <v>141</v>
      </c>
    </row>
    <row r="14" spans="1:7" ht="14.25">
      <c r="A14" s="46" t="s">
        <v>142</v>
      </c>
      <c r="B14" s="85">
        <v>97.4</v>
      </c>
      <c r="C14" s="82">
        <v>102.4</v>
      </c>
      <c r="D14" s="83">
        <f t="shared" si="0"/>
        <v>-5</v>
      </c>
      <c r="E14" s="115" t="s">
        <v>143</v>
      </c>
    </row>
    <row r="15" spans="1:7" ht="14.25">
      <c r="A15" s="46" t="s">
        <v>144</v>
      </c>
      <c r="B15" s="85">
        <v>9.1999999999999993</v>
      </c>
      <c r="C15" s="82">
        <v>9.1999999999999993</v>
      </c>
      <c r="D15" s="83">
        <f t="shared" si="0"/>
        <v>0</v>
      </c>
      <c r="E15" s="115"/>
    </row>
    <row r="16" spans="1:7" ht="14.25">
      <c r="A16" s="46" t="s">
        <v>145</v>
      </c>
      <c r="B16" s="85">
        <v>88.6</v>
      </c>
      <c r="C16" s="82">
        <v>89.5</v>
      </c>
      <c r="D16" s="83">
        <f t="shared" si="0"/>
        <v>-0.90000000000000568</v>
      </c>
      <c r="E16" s="115"/>
    </row>
    <row r="17" spans="1:5" ht="14.25">
      <c r="A17" s="46" t="s">
        <v>146</v>
      </c>
      <c r="B17" s="85">
        <v>19.8</v>
      </c>
      <c r="C17" s="82">
        <v>19.8</v>
      </c>
      <c r="D17" s="83">
        <f t="shared" si="0"/>
        <v>0</v>
      </c>
      <c r="E17" s="115"/>
    </row>
    <row r="18" spans="1:5" ht="14.25">
      <c r="A18" s="46" t="s">
        <v>147</v>
      </c>
      <c r="B18" s="85">
        <v>71.8</v>
      </c>
      <c r="C18" s="82">
        <v>71.8</v>
      </c>
      <c r="D18" s="83">
        <f t="shared" si="0"/>
        <v>0</v>
      </c>
      <c r="E18" s="115"/>
    </row>
    <row r="19" spans="1:5" ht="14.25">
      <c r="A19" s="46" t="s">
        <v>148</v>
      </c>
      <c r="B19" s="85">
        <v>27.1</v>
      </c>
      <c r="C19" s="82">
        <v>27.2</v>
      </c>
      <c r="D19" s="83">
        <f t="shared" si="0"/>
        <v>-9.9999999999997868E-2</v>
      </c>
      <c r="E19" s="115"/>
    </row>
    <row r="20" spans="1:5" ht="14.25">
      <c r="A20" s="46" t="s">
        <v>149</v>
      </c>
      <c r="B20" s="85">
        <v>77</v>
      </c>
      <c r="C20" s="82">
        <v>77</v>
      </c>
      <c r="D20" s="83">
        <f t="shared" si="0"/>
        <v>0</v>
      </c>
      <c r="E20" s="115"/>
    </row>
    <row r="21" spans="1:5" ht="14.25">
      <c r="A21" s="46"/>
      <c r="B21" s="85"/>
      <c r="C21" s="82"/>
      <c r="D21" s="83">
        <f t="shared" si="0"/>
        <v>0</v>
      </c>
      <c r="E21" s="115"/>
    </row>
    <row r="22" spans="1:5" ht="14.25">
      <c r="A22" s="46"/>
      <c r="B22" s="85"/>
      <c r="C22" s="82"/>
      <c r="D22" s="83">
        <f t="shared" si="0"/>
        <v>0</v>
      </c>
      <c r="E22" s="115"/>
    </row>
    <row r="23" spans="1:5" ht="14.25">
      <c r="A23" s="46"/>
      <c r="B23" s="85"/>
      <c r="C23" s="82"/>
      <c r="D23" s="83">
        <f t="shared" si="0"/>
        <v>0</v>
      </c>
      <c r="E23" s="115"/>
    </row>
    <row r="24" spans="1:5" ht="14.25">
      <c r="A24" s="46"/>
      <c r="B24" s="85"/>
      <c r="C24" s="82"/>
      <c r="D24" s="83"/>
      <c r="E24" s="115"/>
    </row>
    <row r="25" spans="1:5" ht="14.25">
      <c r="A25" s="26"/>
      <c r="B25" s="85"/>
      <c r="C25" s="93"/>
      <c r="D25" s="83"/>
      <c r="E25" s="115"/>
    </row>
    <row r="26" spans="1:5" ht="14.25">
      <c r="A26" s="42" t="s">
        <v>29</v>
      </c>
      <c r="B26" s="133">
        <f>SUM(B12:B25)</f>
        <v>650.19999999999993</v>
      </c>
      <c r="C26" s="93"/>
      <c r="D26" s="94"/>
      <c r="E26" s="115"/>
    </row>
    <row r="27" spans="1:5">
      <c r="A27" s="43"/>
      <c r="B27" s="94"/>
      <c r="C27" s="82"/>
      <c r="D27" s="92"/>
      <c r="E27" s="115"/>
    </row>
    <row r="28" spans="1:5" ht="14.25">
      <c r="A28" s="42" t="s">
        <v>30</v>
      </c>
      <c r="B28" s="85"/>
      <c r="C28" s="93"/>
      <c r="D28" s="94"/>
      <c r="E28" s="115"/>
    </row>
    <row r="29" spans="1:5" ht="14.25">
      <c r="A29" s="110" t="s">
        <v>77</v>
      </c>
      <c r="B29" s="85"/>
      <c r="C29" s="93"/>
      <c r="D29" s="94"/>
      <c r="E29" s="136"/>
    </row>
    <row r="30" spans="1:5" ht="14.25">
      <c r="A30" s="26"/>
      <c r="B30" s="85"/>
      <c r="C30" s="93"/>
      <c r="D30" s="94"/>
      <c r="E30" s="134"/>
    </row>
    <row r="31" spans="1:5" ht="14.25">
      <c r="A31" s="26"/>
      <c r="B31" s="85"/>
      <c r="C31" s="93"/>
      <c r="D31" s="94"/>
      <c r="E31" s="134"/>
    </row>
    <row r="32" spans="1:5" s="5" customFormat="1" ht="14.25" customHeight="1" thickBot="1">
      <c r="A32" s="26"/>
      <c r="B32" s="85"/>
      <c r="C32" s="93"/>
      <c r="D32" s="92"/>
      <c r="E32" s="134"/>
    </row>
    <row r="33" spans="1:5" ht="14.25" thickBot="1">
      <c r="A33" s="34" t="s">
        <v>34</v>
      </c>
      <c r="B33" s="89">
        <f>SUM(B10:B25,B29:B32)</f>
        <v>1499.2599999999998</v>
      </c>
      <c r="C33" s="89"/>
      <c r="D33" s="84">
        <f>SUM(D12:D32)</f>
        <v>5.4999999999999964</v>
      </c>
      <c r="E33" s="37"/>
    </row>
    <row r="34" spans="1:5" ht="3" customHeight="1">
      <c r="A34" s="1"/>
      <c r="B34" s="13"/>
      <c r="C34" s="13"/>
      <c r="D34" s="6" t="s">
        <v>59</v>
      </c>
      <c r="E34" s="9"/>
    </row>
    <row r="35" spans="1:5" ht="14.1" customHeight="1" thickBot="1">
      <c r="A35" s="24" t="s">
        <v>35</v>
      </c>
      <c r="B35" s="13"/>
      <c r="C35" s="13"/>
      <c r="D35" s="12"/>
      <c r="E35" s="9"/>
    </row>
    <row r="36" spans="1:5" ht="14.1" customHeight="1">
      <c r="A36" s="35" t="s">
        <v>36</v>
      </c>
      <c r="B36" s="38"/>
      <c r="C36" s="29"/>
      <c r="D36" s="33"/>
      <c r="E36" s="32" t="s">
        <v>2</v>
      </c>
    </row>
    <row r="37" spans="1:5">
      <c r="A37" s="114" t="s">
        <v>150</v>
      </c>
      <c r="B37" s="85">
        <v>270</v>
      </c>
      <c r="C37" s="85"/>
      <c r="D37" s="100"/>
      <c r="E37" s="20"/>
    </row>
    <row r="38" spans="1:5">
      <c r="A38" s="114" t="s">
        <v>150</v>
      </c>
      <c r="B38" s="92">
        <v>250</v>
      </c>
      <c r="C38" s="102"/>
      <c r="D38" s="103"/>
      <c r="E38" s="115"/>
    </row>
    <row r="39" spans="1:5">
      <c r="A39" s="114" t="s">
        <v>151</v>
      </c>
      <c r="B39" s="92">
        <v>4.1500000000000004</v>
      </c>
      <c r="C39" s="102"/>
      <c r="D39" s="103"/>
      <c r="E39" s="21"/>
    </row>
    <row r="40" spans="1:5">
      <c r="A40" s="114" t="s">
        <v>152</v>
      </c>
      <c r="B40" s="85">
        <v>610</v>
      </c>
      <c r="C40" s="102"/>
      <c r="D40" s="103"/>
      <c r="E40" s="21"/>
    </row>
    <row r="41" spans="1:5">
      <c r="A41" s="114"/>
      <c r="B41" s="92"/>
      <c r="C41" s="102"/>
      <c r="D41" s="103"/>
      <c r="E41" s="21"/>
    </row>
    <row r="42" spans="1:5">
      <c r="A42" s="114"/>
      <c r="B42" s="92"/>
      <c r="C42" s="104"/>
      <c r="D42" s="105"/>
      <c r="E42" s="22"/>
    </row>
    <row r="43" spans="1:5">
      <c r="A43" s="114"/>
      <c r="B43" s="92"/>
      <c r="C43" s="104"/>
      <c r="D43" s="105"/>
      <c r="E43" s="22"/>
    </row>
    <row r="44" spans="1:5">
      <c r="A44" s="114"/>
      <c r="B44" s="92"/>
      <c r="C44" s="104"/>
      <c r="D44" s="105"/>
      <c r="E44" s="22"/>
    </row>
    <row r="45" spans="1:5">
      <c r="A45" s="114"/>
      <c r="B45" s="92"/>
      <c r="C45" s="104"/>
      <c r="D45" s="105"/>
      <c r="E45" s="22"/>
    </row>
    <row r="46" spans="1:5" ht="14.25" customHeight="1" thickBot="1">
      <c r="A46" s="114"/>
      <c r="B46" s="92"/>
      <c r="C46" s="106"/>
      <c r="D46" s="105"/>
      <c r="E46" s="22"/>
    </row>
    <row r="47" spans="1:5">
      <c r="A47" s="36" t="s">
        <v>41</v>
      </c>
      <c r="B47" s="95">
        <f>SUM(B37:B45)</f>
        <v>1134.1500000000001</v>
      </c>
      <c r="C47" s="109"/>
      <c r="D47" s="108"/>
      <c r="E47" s="23"/>
    </row>
    <row r="48" spans="1:5" ht="10.5" customHeight="1">
      <c r="A48" s="1"/>
      <c r="B48" s="13"/>
      <c r="C48" s="13"/>
      <c r="D48" s="6"/>
      <c r="E48" s="9"/>
    </row>
    <row r="49" spans="1:5" ht="3" customHeight="1">
      <c r="A49" s="2"/>
      <c r="B49" s="14"/>
      <c r="C49" s="14"/>
      <c r="D49" s="11"/>
      <c r="E49" s="3"/>
    </row>
    <row r="50" spans="1:5" ht="9.9499999999999993" customHeight="1">
      <c r="A50" s="2"/>
      <c r="B50" s="14"/>
      <c r="C50" s="14"/>
      <c r="D50" s="11"/>
      <c r="E50" s="3"/>
    </row>
  </sheetData>
  <sheetProtection sheet="1" objects="1" scenarios="1"/>
  <printOptions gridLinesSet="0"/>
  <pageMargins left="0.27500000000000002" right="0.27500000000000002" top="0.27500000000000002" bottom="0.45833333333333331" header="0.27500000000000002" footer="0.45833333333333331"/>
  <pageSetup paperSize="9" orientation="portrait" r:id="rId1"/>
  <headerFooter alignWithMargins="0"/>
  <rowBreaks count="1" manualBreakCount="1">
    <brk id="50" min="1" max="7" man="1"/>
  </rowBreaks>
  <ignoredErrors>
    <ignoredError sqref="B4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2"/>
  <sheetViews>
    <sheetView showGridLines="0" topLeftCell="A19" workbookViewId="0" xr3:uid="{85D5C41F-068E-5C55-9968-509E7C2A5619}">
      <selection activeCell="A43" sqref="A43"/>
    </sheetView>
  </sheetViews>
  <sheetFormatPr defaultColWidth="8" defaultRowHeight="13.5"/>
  <cols>
    <col min="1" max="1" width="25" style="8" customWidth="1"/>
    <col min="2" max="3" width="16" style="15" customWidth="1"/>
    <col min="4" max="4" width="16" style="7" customWidth="1"/>
    <col min="5" max="5" width="23" style="10" customWidth="1"/>
    <col min="6" max="6" width="8" style="8"/>
    <col min="7" max="7" width="10.42578125" style="8" bestFit="1" customWidth="1"/>
    <col min="8" max="16384" width="8" style="8"/>
  </cols>
  <sheetData>
    <row r="1" spans="1:7" ht="30" customHeight="1">
      <c r="A1" s="44" t="s">
        <v>153</v>
      </c>
      <c r="B1" s="39"/>
      <c r="C1" s="39"/>
      <c r="D1" s="40"/>
      <c r="E1" s="41"/>
    </row>
    <row r="2" spans="1:7" ht="14.1" customHeight="1" thickBot="1">
      <c r="A2" s="24" t="s">
        <v>1</v>
      </c>
      <c r="B2" s="13"/>
      <c r="C2" s="13"/>
      <c r="D2" s="6"/>
      <c r="E2" s="9"/>
    </row>
    <row r="3" spans="1:7" ht="14.1" customHeight="1">
      <c r="A3" s="16"/>
      <c r="B3" s="38"/>
      <c r="C3" s="29"/>
      <c r="D3" s="30"/>
      <c r="E3" s="31" t="s">
        <v>2</v>
      </c>
      <c r="G3" s="4" t="s">
        <v>3</v>
      </c>
    </row>
    <row r="4" spans="1:7">
      <c r="A4" s="27" t="s">
        <v>43</v>
      </c>
      <c r="B4" s="87">
        <f>B35</f>
        <v>2200.21</v>
      </c>
      <c r="C4" s="47"/>
      <c r="D4" s="48"/>
      <c r="E4" s="115"/>
      <c r="G4" s="4" t="s">
        <v>5</v>
      </c>
    </row>
    <row r="5" spans="1:7" ht="14.1" customHeight="1">
      <c r="A5" s="28" t="s">
        <v>44</v>
      </c>
      <c r="B5" s="88">
        <f>B49</f>
        <v>2065.8199999999997</v>
      </c>
      <c r="C5" s="49"/>
      <c r="D5" s="50"/>
      <c r="E5" s="115"/>
      <c r="G5" s="4" t="s">
        <v>7</v>
      </c>
    </row>
    <row r="6" spans="1:7" ht="14.25" thickBot="1">
      <c r="A6" s="130" t="s">
        <v>8</v>
      </c>
      <c r="B6" s="86">
        <f>B4-B5</f>
        <v>134.39000000000033</v>
      </c>
      <c r="C6" s="51"/>
      <c r="D6" s="52"/>
      <c r="E6" s="115"/>
      <c r="G6" s="45"/>
    </row>
    <row r="7" spans="1:7" ht="3" customHeight="1">
      <c r="A7" s="1"/>
      <c r="B7" s="13"/>
      <c r="C7" s="13"/>
      <c r="D7" s="6"/>
      <c r="E7" s="9"/>
    </row>
    <row r="8" spans="1:7" ht="14.1" customHeight="1" thickBot="1">
      <c r="A8" s="24" t="s">
        <v>9</v>
      </c>
      <c r="B8" s="13"/>
      <c r="C8" s="13"/>
      <c r="D8" s="6"/>
      <c r="E8" s="9"/>
    </row>
    <row r="9" spans="1:7" ht="14.1" customHeight="1">
      <c r="A9" s="38">
        <v>2016</v>
      </c>
      <c r="B9" s="25" t="s">
        <v>10</v>
      </c>
      <c r="C9" s="125" t="s">
        <v>11</v>
      </c>
      <c r="D9" s="33" t="s">
        <v>12</v>
      </c>
      <c r="E9" s="32" t="s">
        <v>2</v>
      </c>
    </row>
    <row r="10" spans="1:7" ht="14.25">
      <c r="A10" s="131" t="s">
        <v>13</v>
      </c>
      <c r="B10" s="90">
        <f>juli!B6</f>
        <v>365.10999999999967</v>
      </c>
      <c r="C10" s="82"/>
      <c r="D10" s="91"/>
      <c r="E10" s="127"/>
    </row>
    <row r="11" spans="1:7" ht="14.25">
      <c r="A11" s="26"/>
      <c r="B11" s="85"/>
      <c r="C11" s="82"/>
      <c r="D11" s="92"/>
      <c r="E11" s="115"/>
    </row>
    <row r="12" spans="1:7" ht="14.25">
      <c r="A12" s="46" t="s">
        <v>154</v>
      </c>
      <c r="B12" s="85">
        <v>93.1</v>
      </c>
      <c r="C12" s="82">
        <v>93.1</v>
      </c>
      <c r="D12" s="83">
        <f t="shared" ref="D12:D25" si="0">B12-C12</f>
        <v>0</v>
      </c>
      <c r="E12" s="115"/>
    </row>
    <row r="13" spans="1:7" ht="14.25">
      <c r="A13" s="46" t="s">
        <v>155</v>
      </c>
      <c r="B13" s="85">
        <v>215.9</v>
      </c>
      <c r="C13" s="82">
        <v>217.4</v>
      </c>
      <c r="D13" s="83">
        <f t="shared" si="0"/>
        <v>-1.5</v>
      </c>
      <c r="E13" s="115"/>
    </row>
    <row r="14" spans="1:7" ht="14.25">
      <c r="A14" s="46" t="s">
        <v>156</v>
      </c>
      <c r="B14" s="85">
        <v>58.5</v>
      </c>
      <c r="C14" s="82">
        <v>58.6</v>
      </c>
      <c r="D14" s="83">
        <f t="shared" si="0"/>
        <v>-0.10000000000000142</v>
      </c>
      <c r="E14" s="115"/>
    </row>
    <row r="15" spans="1:7" ht="14.25">
      <c r="A15" s="46" t="s">
        <v>157</v>
      </c>
      <c r="B15" s="85">
        <v>208.6</v>
      </c>
      <c r="C15" s="82">
        <v>195.6</v>
      </c>
      <c r="D15" s="83">
        <f t="shared" si="0"/>
        <v>13</v>
      </c>
      <c r="E15" s="115"/>
    </row>
    <row r="16" spans="1:7" ht="14.25">
      <c r="A16" s="46" t="s">
        <v>158</v>
      </c>
      <c r="B16" s="85">
        <v>5.7</v>
      </c>
      <c r="C16" s="82">
        <v>5.7</v>
      </c>
      <c r="D16" s="83">
        <f t="shared" si="0"/>
        <v>0</v>
      </c>
      <c r="E16" s="115"/>
    </row>
    <row r="17" spans="1:5" ht="14.25">
      <c r="A17" s="46" t="s">
        <v>159</v>
      </c>
      <c r="B17" s="85">
        <v>62.4</v>
      </c>
      <c r="C17" s="82">
        <v>63.4</v>
      </c>
      <c r="D17" s="83">
        <f t="shared" si="0"/>
        <v>-1</v>
      </c>
      <c r="E17" s="115"/>
    </row>
    <row r="18" spans="1:5" ht="14.25">
      <c r="A18" s="46" t="s">
        <v>160</v>
      </c>
      <c r="B18" s="85">
        <v>235.4</v>
      </c>
      <c r="C18" s="82">
        <v>236.5</v>
      </c>
      <c r="D18" s="83">
        <f t="shared" si="0"/>
        <v>-1.0999999999999943</v>
      </c>
      <c r="E18" s="115"/>
    </row>
    <row r="19" spans="1:5" ht="14.25">
      <c r="A19" s="46" t="s">
        <v>161</v>
      </c>
      <c r="B19" s="85">
        <v>113.8</v>
      </c>
      <c r="C19" s="82">
        <v>111.8</v>
      </c>
      <c r="D19" s="83">
        <f t="shared" si="0"/>
        <v>2</v>
      </c>
      <c r="E19" s="115"/>
    </row>
    <row r="20" spans="1:5" ht="14.25">
      <c r="A20" s="46" t="s">
        <v>162</v>
      </c>
      <c r="B20" s="85">
        <v>614.70000000000005</v>
      </c>
      <c r="C20" s="82">
        <v>605.70000000000005</v>
      </c>
      <c r="D20" s="83">
        <f t="shared" si="0"/>
        <v>9</v>
      </c>
      <c r="E20" s="115"/>
    </row>
    <row r="21" spans="1:5" ht="14.25">
      <c r="A21" s="46"/>
      <c r="B21" s="85"/>
      <c r="C21" s="82"/>
      <c r="D21" s="83">
        <f t="shared" si="0"/>
        <v>0</v>
      </c>
      <c r="E21" s="115"/>
    </row>
    <row r="22" spans="1:5" ht="14.25">
      <c r="A22" s="46"/>
      <c r="B22" s="85"/>
      <c r="C22" s="82"/>
      <c r="D22" s="83">
        <f t="shared" si="0"/>
        <v>0</v>
      </c>
      <c r="E22" s="115"/>
    </row>
    <row r="23" spans="1:5" ht="14.25">
      <c r="A23" s="46"/>
      <c r="B23" s="85"/>
      <c r="C23" s="82"/>
      <c r="D23" s="83">
        <f t="shared" si="0"/>
        <v>0</v>
      </c>
      <c r="E23" s="115"/>
    </row>
    <row r="24" spans="1:5" ht="14.25">
      <c r="A24" s="46"/>
      <c r="B24" s="85"/>
      <c r="C24" s="82"/>
      <c r="D24" s="83">
        <f t="shared" si="0"/>
        <v>0</v>
      </c>
      <c r="E24" s="115"/>
    </row>
    <row r="25" spans="1:5" ht="14.25">
      <c r="A25" s="46"/>
      <c r="B25" s="85"/>
      <c r="C25" s="82"/>
      <c r="D25" s="83">
        <f t="shared" si="0"/>
        <v>0</v>
      </c>
      <c r="E25" s="115"/>
    </row>
    <row r="26" spans="1:5" ht="14.25">
      <c r="A26" s="46"/>
      <c r="B26" s="85"/>
      <c r="C26" s="82"/>
      <c r="D26" s="83"/>
      <c r="E26" s="115"/>
    </row>
    <row r="27" spans="1:5" ht="14.25">
      <c r="A27" s="26"/>
      <c r="B27" s="85"/>
      <c r="C27" s="93"/>
      <c r="D27" s="83"/>
      <c r="E27" s="115"/>
    </row>
    <row r="28" spans="1:5" ht="14.25">
      <c r="A28" s="42" t="s">
        <v>29</v>
      </c>
      <c r="B28" s="133">
        <f>SUM(B12:B27)</f>
        <v>1608.1</v>
      </c>
      <c r="C28" s="93"/>
      <c r="D28" s="94"/>
      <c r="E28" s="115"/>
    </row>
    <row r="29" spans="1:5">
      <c r="A29" s="43"/>
      <c r="B29" s="94"/>
      <c r="C29" s="82"/>
      <c r="D29" s="92"/>
      <c r="E29" s="115"/>
    </row>
    <row r="30" spans="1:5" ht="14.25">
      <c r="A30" s="42" t="s">
        <v>30</v>
      </c>
      <c r="B30" s="85"/>
      <c r="C30" s="93"/>
      <c r="D30" s="94"/>
      <c r="E30" s="115"/>
    </row>
    <row r="31" spans="1:5" ht="14.25">
      <c r="A31" s="110" t="s">
        <v>77</v>
      </c>
      <c r="B31" s="85"/>
      <c r="C31" s="93"/>
      <c r="D31" s="94"/>
      <c r="E31" s="136"/>
    </row>
    <row r="32" spans="1:5" ht="14.25">
      <c r="A32" s="26" t="s">
        <v>163</v>
      </c>
      <c r="B32" s="85">
        <v>45</v>
      </c>
      <c r="C32" s="93"/>
      <c r="D32" s="94"/>
      <c r="E32" s="134"/>
    </row>
    <row r="33" spans="1:5" ht="14.25">
      <c r="A33" s="26" t="s">
        <v>163</v>
      </c>
      <c r="B33" s="85">
        <v>182</v>
      </c>
      <c r="C33" s="93"/>
      <c r="D33" s="94"/>
      <c r="E33" s="134"/>
    </row>
    <row r="34" spans="1:5" s="5" customFormat="1" ht="14.25" customHeight="1" thickBot="1">
      <c r="A34" s="26"/>
      <c r="B34" s="85"/>
      <c r="C34" s="93"/>
      <c r="D34" s="92"/>
      <c r="E34" s="134"/>
    </row>
    <row r="35" spans="1:5" ht="14.25" thickBot="1">
      <c r="A35" s="34" t="s">
        <v>34</v>
      </c>
      <c r="B35" s="89">
        <f>SUM(B10:B27,B31:B34)</f>
        <v>2200.21</v>
      </c>
      <c r="C35" s="89"/>
      <c r="D35" s="84">
        <f>SUM(D12:D34)</f>
        <v>20.300000000000004</v>
      </c>
      <c r="E35" s="37"/>
    </row>
    <row r="36" spans="1:5" ht="3" customHeight="1">
      <c r="A36" s="1"/>
      <c r="B36" s="13"/>
      <c r="C36" s="13"/>
      <c r="D36" s="6" t="s">
        <v>59</v>
      </c>
      <c r="E36" s="9"/>
    </row>
    <row r="37" spans="1:5" ht="14.1" customHeight="1" thickBot="1">
      <c r="A37" s="24" t="s">
        <v>35</v>
      </c>
      <c r="B37" s="13"/>
      <c r="C37" s="13"/>
      <c r="D37" s="12"/>
      <c r="E37" s="9"/>
    </row>
    <row r="38" spans="1:5" ht="14.1" customHeight="1">
      <c r="A38" s="35" t="s">
        <v>36</v>
      </c>
      <c r="B38" s="38"/>
      <c r="C38" s="29"/>
      <c r="D38" s="33"/>
      <c r="E38" s="32" t="s">
        <v>2</v>
      </c>
    </row>
    <row r="39" spans="1:5">
      <c r="A39" s="114" t="s">
        <v>164</v>
      </c>
      <c r="B39" s="85">
        <v>350</v>
      </c>
      <c r="C39" s="85"/>
      <c r="D39" s="100"/>
      <c r="E39" s="20"/>
    </row>
    <row r="40" spans="1:5">
      <c r="A40" s="114" t="s">
        <v>165</v>
      </c>
      <c r="B40" s="92">
        <v>5.82</v>
      </c>
      <c r="C40" s="102"/>
      <c r="D40" s="103"/>
      <c r="E40" s="115"/>
    </row>
    <row r="41" spans="1:5">
      <c r="A41" s="114" t="s">
        <v>166</v>
      </c>
      <c r="B41" s="92">
        <v>260</v>
      </c>
      <c r="C41" s="102"/>
      <c r="D41" s="103"/>
      <c r="E41" s="21"/>
    </row>
    <row r="42" spans="1:5">
      <c r="A42" s="114" t="s">
        <v>167</v>
      </c>
      <c r="B42" s="85">
        <v>1450</v>
      </c>
      <c r="C42" s="102"/>
      <c r="D42" s="103"/>
      <c r="E42" s="21"/>
    </row>
    <row r="43" spans="1:5">
      <c r="A43" s="114"/>
      <c r="B43" s="92"/>
      <c r="C43" s="102"/>
      <c r="D43" s="103"/>
      <c r="E43" s="21"/>
    </row>
    <row r="44" spans="1:5">
      <c r="A44" s="114"/>
      <c r="B44" s="92"/>
      <c r="C44" s="104"/>
      <c r="D44" s="105"/>
      <c r="E44" s="22"/>
    </row>
    <row r="45" spans="1:5">
      <c r="A45" s="114"/>
      <c r="B45" s="92"/>
      <c r="C45" s="104"/>
      <c r="D45" s="105"/>
      <c r="E45" s="22"/>
    </row>
    <row r="46" spans="1:5">
      <c r="A46" s="114"/>
      <c r="B46" s="92"/>
      <c r="C46" s="104"/>
      <c r="D46" s="105"/>
      <c r="E46" s="22"/>
    </row>
    <row r="47" spans="1:5">
      <c r="A47" s="114"/>
      <c r="B47" s="92"/>
      <c r="C47" s="104"/>
      <c r="D47" s="105"/>
      <c r="E47" s="22"/>
    </row>
    <row r="48" spans="1:5" ht="14.25" customHeight="1" thickBot="1">
      <c r="A48" s="114"/>
      <c r="B48" s="92"/>
      <c r="C48" s="106"/>
      <c r="D48" s="105"/>
      <c r="E48" s="22"/>
    </row>
    <row r="49" spans="1:5">
      <c r="A49" s="36" t="s">
        <v>41</v>
      </c>
      <c r="B49" s="95">
        <f>SUM(B39:B47)</f>
        <v>2065.8199999999997</v>
      </c>
      <c r="C49" s="109"/>
      <c r="D49" s="108"/>
      <c r="E49" s="23"/>
    </row>
    <row r="50" spans="1:5" ht="10.5" customHeight="1">
      <c r="A50" s="1"/>
      <c r="B50" s="13"/>
      <c r="C50" s="13"/>
      <c r="D50" s="6"/>
      <c r="E50" s="9"/>
    </row>
    <row r="51" spans="1:5" ht="3" customHeight="1">
      <c r="A51" s="2"/>
      <c r="B51" s="14"/>
      <c r="C51" s="14"/>
      <c r="D51" s="11"/>
      <c r="E51" s="3"/>
    </row>
    <row r="52" spans="1:5" ht="9.9499999999999993" customHeight="1">
      <c r="A52" s="2"/>
      <c r="B52" s="14"/>
      <c r="C52" s="14"/>
      <c r="D52" s="11"/>
      <c r="E52" s="3"/>
    </row>
  </sheetData>
  <sheetProtection sheet="1" objects="1" scenarios="1"/>
  <printOptions gridLinesSet="0"/>
  <pageMargins left="0.27500000000000002" right="0.27500000000000002" top="0.27500000000000002" bottom="0.45833333333333331" header="0.27500000000000002" footer="0.45833333333333331"/>
  <pageSetup paperSize="9" orientation="portrait" r:id="rId1"/>
  <headerFooter alignWithMargins="0"/>
  <rowBreaks count="1" manualBreakCount="1">
    <brk id="52" min="1" max="7" man="1"/>
  </rowBreaks>
  <ignoredErrors>
    <ignoredError sqref="B4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0"/>
  <sheetViews>
    <sheetView showGridLines="0" topLeftCell="A24" workbookViewId="0" xr3:uid="{44B22561-5205-5C8A-B808-2C70100D228F}">
      <selection activeCell="C31" sqref="C31"/>
    </sheetView>
  </sheetViews>
  <sheetFormatPr defaultColWidth="8" defaultRowHeight="13.5"/>
  <cols>
    <col min="1" max="1" width="25" style="8" customWidth="1"/>
    <col min="2" max="3" width="16" style="15" customWidth="1"/>
    <col min="4" max="4" width="16" style="7" customWidth="1"/>
    <col min="5" max="5" width="23" style="10" customWidth="1"/>
    <col min="6" max="6" width="8" style="8"/>
    <col min="7" max="7" width="10.42578125" style="8" bestFit="1" customWidth="1"/>
    <col min="8" max="16384" width="8" style="8"/>
  </cols>
  <sheetData>
    <row r="1" spans="1:7" ht="30" customHeight="1">
      <c r="A1" s="44" t="s">
        <v>168</v>
      </c>
      <c r="B1" s="39"/>
      <c r="C1" s="39"/>
      <c r="D1" s="40"/>
      <c r="E1" s="41"/>
    </row>
    <row r="2" spans="1:7" ht="14.1" customHeight="1" thickBot="1">
      <c r="A2" s="24" t="s">
        <v>1</v>
      </c>
      <c r="B2" s="13"/>
      <c r="C2" s="13"/>
      <c r="D2" s="6"/>
      <c r="E2" s="9"/>
    </row>
    <row r="3" spans="1:7" ht="14.1" customHeight="1">
      <c r="A3" s="16"/>
      <c r="B3" s="38"/>
      <c r="C3" s="29"/>
      <c r="D3" s="30"/>
      <c r="E3" s="31" t="s">
        <v>2</v>
      </c>
      <c r="G3" s="4" t="s">
        <v>3</v>
      </c>
    </row>
    <row r="4" spans="1:7">
      <c r="A4" s="27" t="s">
        <v>43</v>
      </c>
      <c r="B4" s="87">
        <f>B33</f>
        <v>1212.6900000000005</v>
      </c>
      <c r="C4" s="47"/>
      <c r="D4" s="48"/>
      <c r="E4" s="115"/>
      <c r="G4" s="4" t="s">
        <v>5</v>
      </c>
    </row>
    <row r="5" spans="1:7" ht="14.1" customHeight="1">
      <c r="A5" s="28" t="s">
        <v>44</v>
      </c>
      <c r="B5" s="88">
        <f>B47</f>
        <v>1117.01</v>
      </c>
      <c r="C5" s="49"/>
      <c r="D5" s="50"/>
      <c r="E5" s="115"/>
      <c r="G5" s="4" t="s">
        <v>7</v>
      </c>
    </row>
    <row r="6" spans="1:7" ht="14.25" thickBot="1">
      <c r="A6" s="130" t="s">
        <v>8</v>
      </c>
      <c r="B6" s="86">
        <f>B4-B5</f>
        <v>95.680000000000518</v>
      </c>
      <c r="C6" s="51"/>
      <c r="D6" s="52"/>
      <c r="E6" s="115"/>
      <c r="G6" s="45"/>
    </row>
    <row r="7" spans="1:7" ht="3" customHeight="1">
      <c r="A7" s="1"/>
      <c r="B7" s="13"/>
      <c r="C7" s="13"/>
      <c r="D7" s="6"/>
      <c r="E7" s="9"/>
    </row>
    <row r="8" spans="1:7" ht="14.1" customHeight="1" thickBot="1">
      <c r="A8" s="24" t="s">
        <v>9</v>
      </c>
      <c r="B8" s="13"/>
      <c r="C8" s="13"/>
      <c r="D8" s="6"/>
      <c r="E8" s="9"/>
    </row>
    <row r="9" spans="1:7" ht="14.1" customHeight="1">
      <c r="A9" s="38">
        <v>2016</v>
      </c>
      <c r="B9" s="25" t="s">
        <v>64</v>
      </c>
      <c r="C9" s="125" t="s">
        <v>11</v>
      </c>
      <c r="D9" s="33" t="s">
        <v>12</v>
      </c>
      <c r="E9" s="32" t="s">
        <v>2</v>
      </c>
    </row>
    <row r="10" spans="1:7" ht="14.25">
      <c r="A10" s="131" t="s">
        <v>13</v>
      </c>
      <c r="B10" s="90">
        <f>aug!B6</f>
        <v>134.39000000000033</v>
      </c>
      <c r="C10" s="82"/>
      <c r="D10" s="91"/>
      <c r="E10" s="127"/>
    </row>
    <row r="11" spans="1:7" ht="14.25">
      <c r="A11" s="26"/>
      <c r="B11" s="85"/>
      <c r="C11" s="82"/>
      <c r="D11" s="92"/>
      <c r="E11" s="115"/>
    </row>
    <row r="12" spans="1:7" ht="14.25">
      <c r="A12" s="46" t="s">
        <v>169</v>
      </c>
      <c r="B12" s="85">
        <v>35.299999999999997</v>
      </c>
      <c r="C12" s="82">
        <v>35.299999999999997</v>
      </c>
      <c r="D12" s="83">
        <f t="shared" ref="D12:D23" si="0">B12-C12</f>
        <v>0</v>
      </c>
      <c r="E12" s="115"/>
    </row>
    <row r="13" spans="1:7" ht="14.25">
      <c r="A13" s="46" t="s">
        <v>170</v>
      </c>
      <c r="B13" s="85">
        <v>128.5</v>
      </c>
      <c r="C13" s="82">
        <v>135.4</v>
      </c>
      <c r="D13" s="83">
        <f t="shared" si="0"/>
        <v>-6.9000000000000057</v>
      </c>
      <c r="E13" s="115"/>
    </row>
    <row r="14" spans="1:7" ht="14.25">
      <c r="A14" s="46" t="s">
        <v>171</v>
      </c>
      <c r="B14" s="85">
        <v>63</v>
      </c>
      <c r="C14" s="82">
        <v>65.5</v>
      </c>
      <c r="D14" s="83">
        <f t="shared" si="0"/>
        <v>-2.5</v>
      </c>
      <c r="E14" s="115"/>
    </row>
    <row r="15" spans="1:7" ht="14.25">
      <c r="A15" s="46" t="s">
        <v>172</v>
      </c>
      <c r="B15" s="85">
        <v>70.7</v>
      </c>
      <c r="C15" s="82">
        <v>68.8</v>
      </c>
      <c r="D15" s="83">
        <f t="shared" si="0"/>
        <v>1.9000000000000057</v>
      </c>
      <c r="E15" s="115"/>
    </row>
    <row r="16" spans="1:7" ht="14.25">
      <c r="A16" s="46" t="s">
        <v>173</v>
      </c>
      <c r="B16" s="85">
        <v>6.3</v>
      </c>
      <c r="C16" s="82">
        <v>6.3</v>
      </c>
      <c r="D16" s="83">
        <f t="shared" si="0"/>
        <v>0</v>
      </c>
      <c r="E16" s="115"/>
    </row>
    <row r="17" spans="1:5" ht="14.25">
      <c r="A17" s="46" t="s">
        <v>174</v>
      </c>
      <c r="B17" s="85">
        <v>417.1</v>
      </c>
      <c r="C17" s="82">
        <v>398.9</v>
      </c>
      <c r="D17" s="83">
        <f t="shared" si="0"/>
        <v>18.200000000000045</v>
      </c>
      <c r="E17" s="115" t="s">
        <v>175</v>
      </c>
    </row>
    <row r="18" spans="1:5" ht="14.25">
      <c r="A18" s="46" t="s">
        <v>176</v>
      </c>
      <c r="B18" s="85">
        <v>69.900000000000006</v>
      </c>
      <c r="C18" s="82">
        <v>72.900000000000006</v>
      </c>
      <c r="D18" s="83">
        <f t="shared" si="0"/>
        <v>-3</v>
      </c>
      <c r="E18" s="115" t="s">
        <v>177</v>
      </c>
    </row>
    <row r="19" spans="1:5" ht="14.25">
      <c r="A19" s="46" t="s">
        <v>178</v>
      </c>
      <c r="B19" s="85">
        <v>208.5</v>
      </c>
      <c r="C19" s="82">
        <v>201.5</v>
      </c>
      <c r="D19" s="83">
        <f t="shared" si="0"/>
        <v>7</v>
      </c>
      <c r="E19" s="115"/>
    </row>
    <row r="20" spans="1:5" ht="14.25">
      <c r="A20" s="46" t="s">
        <v>179</v>
      </c>
      <c r="B20" s="85">
        <v>0</v>
      </c>
      <c r="C20" s="82">
        <v>0</v>
      </c>
      <c r="D20" s="83">
        <f t="shared" si="0"/>
        <v>0</v>
      </c>
      <c r="E20" s="115"/>
    </row>
    <row r="21" spans="1:5" ht="14.25">
      <c r="A21" s="46"/>
      <c r="B21" s="85"/>
      <c r="C21" s="82"/>
      <c r="D21" s="83">
        <f t="shared" si="0"/>
        <v>0</v>
      </c>
      <c r="E21" s="115"/>
    </row>
    <row r="22" spans="1:5" ht="14.25">
      <c r="A22" s="46"/>
      <c r="B22" s="85"/>
      <c r="C22" s="82"/>
      <c r="D22" s="83">
        <f t="shared" si="0"/>
        <v>0</v>
      </c>
      <c r="E22" s="115"/>
    </row>
    <row r="23" spans="1:5" ht="14.25">
      <c r="A23" s="46"/>
      <c r="B23" s="85"/>
      <c r="C23" s="82"/>
      <c r="D23" s="83">
        <f t="shared" si="0"/>
        <v>0</v>
      </c>
      <c r="E23" s="115"/>
    </row>
    <row r="24" spans="1:5" ht="14.25">
      <c r="A24" s="46"/>
      <c r="B24" s="85"/>
      <c r="C24" s="82"/>
      <c r="D24" s="83"/>
      <c r="E24" s="115"/>
    </row>
    <row r="25" spans="1:5" ht="14.25">
      <c r="A25" s="26"/>
      <c r="B25" s="85"/>
      <c r="C25" s="93"/>
      <c r="D25" s="83"/>
      <c r="E25" s="115"/>
    </row>
    <row r="26" spans="1:5" ht="14.25">
      <c r="A26" s="42" t="s">
        <v>29</v>
      </c>
      <c r="B26" s="133">
        <f>SUM(B12:B25)</f>
        <v>999.30000000000007</v>
      </c>
      <c r="C26" s="93"/>
      <c r="D26" s="94"/>
      <c r="E26" s="115"/>
    </row>
    <row r="27" spans="1:5">
      <c r="A27" s="43"/>
      <c r="B27" s="94"/>
      <c r="C27" s="82"/>
      <c r="D27" s="92"/>
      <c r="E27" s="115"/>
    </row>
    <row r="28" spans="1:5" ht="14.25">
      <c r="A28" s="42" t="s">
        <v>30</v>
      </c>
      <c r="B28" s="85"/>
      <c r="C28" s="93"/>
      <c r="D28" s="94"/>
      <c r="E28" s="115"/>
    </row>
    <row r="29" spans="1:5" ht="14.25">
      <c r="A29" s="110" t="s">
        <v>77</v>
      </c>
      <c r="B29" s="85"/>
      <c r="C29" s="93"/>
      <c r="D29" s="94"/>
      <c r="E29" s="136"/>
    </row>
    <row r="30" spans="1:5" ht="14.25">
      <c r="A30" s="26" t="s">
        <v>180</v>
      </c>
      <c r="B30" s="85">
        <v>50</v>
      </c>
      <c r="C30" s="93"/>
      <c r="D30" s="94"/>
      <c r="E30" s="134"/>
    </row>
    <row r="31" spans="1:5" ht="14.25">
      <c r="A31" s="26" t="s">
        <v>181</v>
      </c>
      <c r="B31" s="85">
        <v>29</v>
      </c>
      <c r="C31" s="93"/>
      <c r="D31" s="94"/>
      <c r="E31" s="134"/>
    </row>
    <row r="32" spans="1:5" s="5" customFormat="1" ht="14.25" customHeight="1" thickBot="1">
      <c r="A32" s="26"/>
      <c r="B32" s="85"/>
      <c r="C32" s="93"/>
      <c r="D32" s="92"/>
      <c r="E32" s="134"/>
    </row>
    <row r="33" spans="1:5" ht="14.25" thickBot="1">
      <c r="A33" s="34" t="s">
        <v>34</v>
      </c>
      <c r="B33" s="89">
        <f>SUM(B10:B25,B29:B32)</f>
        <v>1212.6900000000005</v>
      </c>
      <c r="C33" s="89"/>
      <c r="D33" s="84">
        <f>SUM(D12:D32)</f>
        <v>14.700000000000045</v>
      </c>
      <c r="E33" s="37"/>
    </row>
    <row r="34" spans="1:5" ht="3" customHeight="1">
      <c r="A34" s="1"/>
      <c r="B34" s="13"/>
      <c r="C34" s="13"/>
      <c r="D34" s="6" t="s">
        <v>59</v>
      </c>
      <c r="E34" s="9"/>
    </row>
    <row r="35" spans="1:5" ht="14.1" customHeight="1" thickBot="1">
      <c r="A35" s="24" t="s">
        <v>35</v>
      </c>
      <c r="B35" s="13"/>
      <c r="C35" s="13"/>
      <c r="D35" s="12"/>
      <c r="E35" s="9"/>
    </row>
    <row r="36" spans="1:5" ht="14.1" customHeight="1">
      <c r="A36" s="35" t="s">
        <v>36</v>
      </c>
      <c r="B36" s="38"/>
      <c r="C36" s="29"/>
      <c r="D36" s="33"/>
      <c r="E36" s="32" t="s">
        <v>2</v>
      </c>
    </row>
    <row r="37" spans="1:5">
      <c r="A37" s="114" t="s">
        <v>182</v>
      </c>
      <c r="B37" s="85">
        <v>320</v>
      </c>
      <c r="C37" s="85"/>
      <c r="D37" s="100"/>
      <c r="E37" s="20"/>
    </row>
    <row r="38" spans="1:5">
      <c r="A38" s="114" t="s">
        <v>183</v>
      </c>
      <c r="B38" s="92">
        <v>47.01</v>
      </c>
      <c r="C38" s="102"/>
      <c r="D38" s="103"/>
      <c r="E38" s="115"/>
    </row>
    <row r="39" spans="1:5">
      <c r="A39" s="114" t="s">
        <v>184</v>
      </c>
      <c r="B39" s="92">
        <v>750</v>
      </c>
      <c r="C39" s="102"/>
      <c r="D39" s="103"/>
      <c r="E39" s="21"/>
    </row>
    <row r="40" spans="1:5">
      <c r="A40" s="114"/>
      <c r="B40" s="85"/>
      <c r="C40" s="102"/>
      <c r="D40" s="103"/>
      <c r="E40" s="21"/>
    </row>
    <row r="41" spans="1:5">
      <c r="A41" s="114"/>
      <c r="B41" s="92"/>
      <c r="C41" s="102"/>
      <c r="D41" s="103"/>
      <c r="E41" s="21"/>
    </row>
    <row r="42" spans="1:5">
      <c r="A42" s="114"/>
      <c r="B42" s="92"/>
      <c r="C42" s="104"/>
      <c r="D42" s="105"/>
      <c r="E42" s="22"/>
    </row>
    <row r="43" spans="1:5">
      <c r="A43" s="114"/>
      <c r="B43" s="92"/>
      <c r="C43" s="104"/>
      <c r="D43" s="105"/>
      <c r="E43" s="22"/>
    </row>
    <row r="44" spans="1:5">
      <c r="A44" s="114"/>
      <c r="B44" s="92"/>
      <c r="C44" s="104"/>
      <c r="D44" s="105"/>
      <c r="E44" s="22"/>
    </row>
    <row r="45" spans="1:5">
      <c r="A45" s="114"/>
      <c r="B45" s="92"/>
      <c r="C45" s="104"/>
      <c r="D45" s="105"/>
      <c r="E45" s="22"/>
    </row>
    <row r="46" spans="1:5" ht="14.25" customHeight="1" thickBot="1">
      <c r="A46" s="114"/>
      <c r="B46" s="92"/>
      <c r="C46" s="106"/>
      <c r="D46" s="105"/>
      <c r="E46" s="22"/>
    </row>
    <row r="47" spans="1:5">
      <c r="A47" s="36" t="s">
        <v>41</v>
      </c>
      <c r="B47" s="95">
        <f>SUM(B37:B45)</f>
        <v>1117.01</v>
      </c>
      <c r="C47" s="109"/>
      <c r="D47" s="108"/>
      <c r="E47" s="23"/>
    </row>
    <row r="48" spans="1:5" ht="10.5" customHeight="1">
      <c r="A48" s="1"/>
      <c r="B48" s="13"/>
      <c r="C48" s="13"/>
      <c r="D48" s="6"/>
      <c r="E48" s="9"/>
    </row>
    <row r="49" spans="1:5" ht="3" customHeight="1">
      <c r="A49" s="2"/>
      <c r="B49" s="14"/>
      <c r="C49" s="14"/>
      <c r="D49" s="11"/>
      <c r="E49" s="3"/>
    </row>
    <row r="50" spans="1:5" ht="9.9499999999999993" customHeight="1">
      <c r="A50" s="2"/>
      <c r="B50" s="14"/>
      <c r="C50" s="14"/>
      <c r="D50" s="11"/>
      <c r="E50" s="3"/>
    </row>
  </sheetData>
  <sheetProtection sheet="1" objects="1" scenarios="1"/>
  <printOptions gridLinesSet="0"/>
  <pageMargins left="0.27500000000000002" right="0.27500000000000002" top="0.27500000000000002" bottom="0.45833333333333331" header="0.27500000000000002" footer="0.45833333333333331"/>
  <pageSetup paperSize="9" orientation="portrait" r:id="rId1"/>
  <headerFooter alignWithMargins="0"/>
  <rowBreaks count="1" manualBreakCount="1">
    <brk id="50" min="1" max="7" man="1"/>
  </rowBreaks>
  <ignoredErrors>
    <ignoredError sqref="B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Ronald en Alexander</dc:creator>
  <cp:keywords/>
  <dc:description/>
  <cp:lastModifiedBy/>
  <cp:revision/>
  <dcterms:created xsi:type="dcterms:W3CDTF">2014-05-10T18:59:02Z</dcterms:created>
  <dcterms:modified xsi:type="dcterms:W3CDTF">2018-08-17T15:22:07Z</dcterms:modified>
  <cp:category/>
  <cp:contentStatus/>
</cp:coreProperties>
</file>